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601083\AppData\Local\Microsoft\Windows\Temporary Internet Files\Content.Outlook\HDZVAWIZ\"/>
    </mc:Choice>
  </mc:AlternateContent>
  <bookViews>
    <workbookView xWindow="240" yWindow="150" windowWidth="19440" windowHeight="12210" tabRatio="543" firstSheet="1" activeTab="1"/>
  </bookViews>
  <sheets>
    <sheet name="Лист1" sheetId="1" state="hidden" r:id="rId1"/>
    <sheet name="PL_2017.11.08" sheetId="4" r:id="rId2"/>
    <sheet name="Лист2" sheetId="5" state="hidden" r:id="rId3"/>
    <sheet name="Лист3" sheetId="6" state="hidden" r:id="rId4"/>
  </sheets>
  <definedNames>
    <definedName name="_xlnm._FilterDatabase" localSheetId="2" hidden="1">Лист2!$A$1:$C$56</definedName>
    <definedName name="_xlnm.Print_Area" localSheetId="1">'PL_2017.11.08'!$A$1:$H$74</definedName>
  </definedNames>
  <calcPr calcId="152511"/>
</workbook>
</file>

<file path=xl/calcChain.xml><?xml version="1.0" encoding="utf-8"?>
<calcChain xmlns="http://schemas.openxmlformats.org/spreadsheetml/2006/main">
  <c r="H24" i="4" l="1"/>
  <c r="G24" i="4"/>
  <c r="H26" i="4"/>
  <c r="H40" i="4"/>
  <c r="G26" i="4" l="1"/>
  <c r="G40" i="4"/>
  <c r="H45" i="4"/>
  <c r="G45" i="4"/>
  <c r="H43" i="4"/>
  <c r="G43" i="4"/>
  <c r="H18" i="4"/>
  <c r="G18" i="4"/>
  <c r="H59" i="4" l="1"/>
  <c r="G59" i="4"/>
  <c r="H32" i="4"/>
  <c r="G32" i="4"/>
  <c r="H15" i="4"/>
  <c r="G15" i="4"/>
  <c r="G53" i="4"/>
  <c r="H53" i="4"/>
  <c r="H54" i="4" l="1"/>
  <c r="H27" i="4"/>
  <c r="G27" i="4"/>
  <c r="H31" i="4" l="1"/>
  <c r="G31" i="4"/>
  <c r="H63" i="4" l="1"/>
  <c r="G52" i="4" l="1"/>
  <c r="H28" i="4" l="1"/>
  <c r="G28" i="4"/>
  <c r="H52" i="4" l="1"/>
  <c r="G63" i="4"/>
  <c r="H39" i="4" l="1"/>
  <c r="G39" i="4"/>
  <c r="H68" i="4" l="1"/>
  <c r="G68" i="4"/>
  <c r="H35" i="4"/>
  <c r="G35" i="4"/>
  <c r="H44" i="4" l="1"/>
  <c r="G44" i="4"/>
  <c r="H69" i="4" l="1"/>
  <c r="G69" i="4"/>
  <c r="H67" i="4"/>
  <c r="G67" i="4"/>
  <c r="H66" i="4"/>
  <c r="G66" i="4"/>
  <c r="H65" i="4"/>
  <c r="G65" i="4"/>
  <c r="H64" i="4"/>
  <c r="G64" i="4"/>
  <c r="H62" i="4"/>
  <c r="G62" i="4"/>
  <c r="H61" i="4"/>
  <c r="G61" i="4"/>
  <c r="H60" i="4"/>
  <c r="G60" i="4"/>
  <c r="H58" i="4"/>
  <c r="G58" i="4"/>
  <c r="H57" i="4"/>
  <c r="G57" i="4"/>
  <c r="H56" i="4"/>
  <c r="G56" i="4"/>
  <c r="H55" i="4"/>
  <c r="G55" i="4"/>
  <c r="G54" i="4"/>
  <c r="H51" i="4"/>
  <c r="G51" i="4"/>
  <c r="G50" i="4"/>
  <c r="H50" i="4"/>
  <c r="H49" i="4"/>
  <c r="G49" i="4"/>
  <c r="H48" i="4"/>
  <c r="G48" i="4"/>
  <c r="H47" i="4"/>
  <c r="G47" i="4"/>
  <c r="H46" i="4"/>
  <c r="G46" i="4"/>
  <c r="H42" i="4"/>
  <c r="G42" i="4"/>
  <c r="H41" i="4"/>
  <c r="G41" i="4"/>
  <c r="H38" i="4"/>
  <c r="G38" i="4"/>
  <c r="H37" i="4"/>
  <c r="G37" i="4"/>
  <c r="H36" i="4"/>
  <c r="G36" i="4"/>
  <c r="H34" i="4"/>
  <c r="G34" i="4"/>
  <c r="H33" i="4"/>
  <c r="G33" i="4"/>
  <c r="H30" i="4" l="1"/>
  <c r="G30" i="4"/>
  <c r="H29" i="4"/>
  <c r="G29" i="4"/>
  <c r="H25" i="4"/>
  <c r="G25" i="4"/>
  <c r="H23" i="4"/>
  <c r="G23" i="4"/>
  <c r="G22" i="4"/>
  <c r="H22" i="4"/>
  <c r="G21" i="4"/>
  <c r="H21" i="4"/>
  <c r="H20" i="4"/>
  <c r="G20" i="4"/>
  <c r="H19" i="4"/>
  <c r="G19" i="4"/>
  <c r="H17" i="4"/>
  <c r="G17" i="4"/>
  <c r="H16" i="4"/>
  <c r="G16" i="4"/>
  <c r="H14" i="4"/>
  <c r="G14" i="4"/>
  <c r="H13" i="4"/>
  <c r="G13" i="4"/>
  <c r="H12" i="4"/>
  <c r="G12" i="4"/>
</calcChain>
</file>

<file path=xl/sharedStrings.xml><?xml version="1.0" encoding="utf-8"?>
<sst xmlns="http://schemas.openxmlformats.org/spreadsheetml/2006/main" count="812" uniqueCount="199">
  <si>
    <t>ПРАЙС-ЛИСТ Байер КропСайенс  - 2014 год</t>
  </si>
  <si>
    <t>Лист предполагаемых розничных цен для конечных потребителей - сельхозпроизводителей</t>
  </si>
  <si>
    <t>ПРАЙС-ЛИСТ действителен с 01.01.2014</t>
  </si>
  <si>
    <t>Цены указаны на условиях самовывоза со складов Байер КропСайенс в РФ.</t>
  </si>
  <si>
    <t>Препарат</t>
  </si>
  <si>
    <t>Препара-тивная форма</t>
  </si>
  <si>
    <t>Стоимость за 1 л в рублях/л, кг , вкл НДС (18%)</t>
  </si>
  <si>
    <t>Стоимость применения на 1 га/тн в рублях,вкл НДС (18%)</t>
  </si>
  <si>
    <t xml:space="preserve"> при минимальной нормe расхода</t>
  </si>
  <si>
    <t>при максимальной нормe расхода</t>
  </si>
  <si>
    <t>Агритокс</t>
  </si>
  <si>
    <t>ВК</t>
  </si>
  <si>
    <t>2х10 л к</t>
  </si>
  <si>
    <t>0,5-1,5</t>
  </si>
  <si>
    <t>Аденго</t>
  </si>
  <si>
    <t>КС</t>
  </si>
  <si>
    <t>4x5 л к</t>
  </si>
  <si>
    <t>0,4-0,5</t>
  </si>
  <si>
    <t>Алистер Гранд</t>
  </si>
  <si>
    <t>МД</t>
  </si>
  <si>
    <t>0,6-1,0</t>
  </si>
  <si>
    <t>Баритон</t>
  </si>
  <si>
    <t>1,25-1,5</t>
  </si>
  <si>
    <t>Баста</t>
  </si>
  <si>
    <t>ВР</t>
  </si>
  <si>
    <t>1x15 л к</t>
  </si>
  <si>
    <t>1,0-3,0</t>
  </si>
  <si>
    <t>Бетанал 22</t>
  </si>
  <si>
    <t>КЭ</t>
  </si>
  <si>
    <t>4х5 л к</t>
  </si>
  <si>
    <t>Бетанал Прогресс ОФ</t>
  </si>
  <si>
    <t>1x1000 л</t>
  </si>
  <si>
    <t xml:space="preserve">Бетанал Эксперт ОФ </t>
  </si>
  <si>
    <t>Бетанал максПро</t>
  </si>
  <si>
    <t xml:space="preserve">Бетанал максМикс*: </t>
  </si>
  <si>
    <t>1 паллета:</t>
  </si>
  <si>
    <t>Бетанал Эксперт ОФ</t>
  </si>
  <si>
    <t xml:space="preserve">40х5 л к </t>
  </si>
  <si>
    <t>120х5л к</t>
  </si>
  <si>
    <t>Биская</t>
  </si>
  <si>
    <t xml:space="preserve">0,2-0,3  </t>
  </si>
  <si>
    <t>Вердикт КомбиПак**:</t>
  </si>
  <si>
    <t>1 кор:</t>
  </si>
  <si>
    <t xml:space="preserve">Вердикт  </t>
  </si>
  <si>
    <t>ВДГ</t>
  </si>
  <si>
    <t>2х3 кг к</t>
  </si>
  <si>
    <t xml:space="preserve">0,3-0,5 </t>
  </si>
  <si>
    <t>Биопауэр</t>
  </si>
  <si>
    <t>ВРК</t>
  </si>
  <si>
    <t>2х5 л</t>
  </si>
  <si>
    <t>Децис Профи</t>
  </si>
  <si>
    <t>12х0,6 кг ф</t>
  </si>
  <si>
    <t>0,02-0,1</t>
  </si>
  <si>
    <t>Зантара</t>
  </si>
  <si>
    <t>0,8-1,0</t>
  </si>
  <si>
    <t>Зато</t>
  </si>
  <si>
    <t>10х1 кг кор</t>
  </si>
  <si>
    <t>0,14-0,15</t>
  </si>
  <si>
    <t xml:space="preserve">Зенкор Ультра </t>
  </si>
  <si>
    <t>0,6-1,2</t>
  </si>
  <si>
    <t>Зенкор Ультра</t>
  </si>
  <si>
    <t>12x1 л к</t>
  </si>
  <si>
    <t>0,6-1,3</t>
  </si>
  <si>
    <t>Инфинито</t>
  </si>
  <si>
    <t>КC</t>
  </si>
  <si>
    <t>1,2-1,6</t>
  </si>
  <si>
    <t>Калипсо</t>
  </si>
  <si>
    <t>12х1 л ф</t>
  </si>
  <si>
    <t>0,1-0,45</t>
  </si>
  <si>
    <t>Конфидор Экстра</t>
  </si>
  <si>
    <t>20х0,4 кг ф</t>
  </si>
  <si>
    <t>0,03-0,45</t>
  </si>
  <si>
    <t>Ламадор</t>
  </si>
  <si>
    <t>0,15-0,2</t>
  </si>
  <si>
    <t>Ламадор Про</t>
  </si>
  <si>
    <t>Ламадор Комби***:</t>
  </si>
  <si>
    <t>3840***</t>
  </si>
  <si>
    <t>1х5 л к</t>
  </si>
  <si>
    <t>Нуприд</t>
  </si>
  <si>
    <t>3х5л к</t>
  </si>
  <si>
    <t>Майстер КомбиПак****:</t>
  </si>
  <si>
    <t xml:space="preserve">Майстер </t>
  </si>
  <si>
    <t>1х2,25 кг к</t>
  </si>
  <si>
    <t>0,125-0,15</t>
  </si>
  <si>
    <t>3х5 л к</t>
  </si>
  <si>
    <t>Майстер Пауэр</t>
  </si>
  <si>
    <t>Мерлин</t>
  </si>
  <si>
    <t>12х0,5 кг ф</t>
  </si>
  <si>
    <t>0,10-0,16</t>
  </si>
  <si>
    <t>Пантера</t>
  </si>
  <si>
    <t>0,75-1,5</t>
  </si>
  <si>
    <t>Пеннкоцеб</t>
  </si>
  <si>
    <t>СП</t>
  </si>
  <si>
    <t>1x10 кг м</t>
  </si>
  <si>
    <t>Превикур</t>
  </si>
  <si>
    <t>2,0-3,0</t>
  </si>
  <si>
    <t>Превикур Энерджи</t>
  </si>
  <si>
    <t>12x1 л ф</t>
  </si>
  <si>
    <t>Престиж</t>
  </si>
  <si>
    <t>12х1 л к</t>
  </si>
  <si>
    <t>0,7-1,0</t>
  </si>
  <si>
    <t>Прозаро</t>
  </si>
  <si>
    <t>Пума Плюс</t>
  </si>
  <si>
    <t>2x10 л к</t>
  </si>
  <si>
    <t xml:space="preserve">Пума Супер 100 </t>
  </si>
  <si>
    <t>0,4-0,9</t>
  </si>
  <si>
    <t>Пума Супер 7,5</t>
  </si>
  <si>
    <t>ЭМВ</t>
  </si>
  <si>
    <t>Раксил Ультра</t>
  </si>
  <si>
    <t>0,2-0,25</t>
  </si>
  <si>
    <t>Ровраль</t>
  </si>
  <si>
    <t>12х1 кг кор</t>
  </si>
  <si>
    <t>Секатор Турбо</t>
  </si>
  <si>
    <t>0,05-0,1</t>
  </si>
  <si>
    <t>Сектин Феномен</t>
  </si>
  <si>
    <t>1x10 кг кор</t>
  </si>
  <si>
    <t>1,0-1,25</t>
  </si>
  <si>
    <t>Стабилан</t>
  </si>
  <si>
    <t>1х20 л к</t>
  </si>
  <si>
    <t>1,5-2,0</t>
  </si>
  <si>
    <t>Сценик Комби</t>
  </si>
  <si>
    <t>KC</t>
  </si>
  <si>
    <t xml:space="preserve">Фалькон </t>
  </si>
  <si>
    <t>0,4-0,6</t>
  </si>
  <si>
    <t xml:space="preserve">Фоликур </t>
  </si>
  <si>
    <t>0,5-1,0</t>
  </si>
  <si>
    <t>Фуроре Ультра</t>
  </si>
  <si>
    <t>0,5-0,75</t>
  </si>
  <si>
    <t>Эстет</t>
  </si>
  <si>
    <t>0,5-0,9</t>
  </si>
  <si>
    <t>* упаковка рассчитана на 200 га</t>
  </si>
  <si>
    <t>** упаковка рассчитана на 20 га</t>
  </si>
  <si>
    <t>*** из рассчета на 25 тонн семян</t>
  </si>
  <si>
    <t>**** упаковка рассчитана на 15 га</t>
  </si>
  <si>
    <t>ЗАО "Байер" оставляет за собой право изменения прайс-листа при существенных изменениях показателей финансового рынка или при изменении уровня таможенных пошлин</t>
  </si>
  <si>
    <r>
      <t>Упаковка:</t>
    </r>
    <r>
      <rPr>
        <sz val="10"/>
        <color theme="1"/>
        <rFont val="Arial"/>
        <family val="2"/>
        <charset val="204"/>
      </rPr>
      <t xml:space="preserve">               </t>
    </r>
    <r>
      <rPr>
        <sz val="8"/>
        <color theme="1"/>
        <rFont val="Arial"/>
        <family val="2"/>
        <charset val="204"/>
      </rPr>
      <t>к - канистра/ м- мешок/ ф - флакон/кор - коробка</t>
    </r>
  </si>
  <si>
    <r>
      <t xml:space="preserve">Норма расхода л, кг/га,т </t>
    </r>
    <r>
      <rPr>
        <sz val="9"/>
        <color theme="1"/>
        <rFont val="Arial"/>
        <family val="2"/>
        <charset val="204"/>
      </rPr>
      <t xml:space="preserve">                        </t>
    </r>
    <r>
      <rPr>
        <sz val="8"/>
        <color theme="1"/>
        <rFont val="Arial"/>
        <family val="2"/>
        <charset val="204"/>
      </rPr>
      <t>в зависимости от культуры</t>
    </r>
  </si>
  <si>
    <r>
      <rPr>
        <b/>
        <sz val="8"/>
        <color theme="1"/>
        <rFont val="Arial"/>
        <family val="2"/>
        <charset val="204"/>
      </rPr>
      <t>0,2</t>
    </r>
    <r>
      <rPr>
        <sz val="8"/>
        <color theme="1"/>
        <rFont val="Arial"/>
        <family val="2"/>
        <charset val="204"/>
      </rPr>
      <t>*** (0,15-0,2)</t>
    </r>
  </si>
  <si>
    <r>
      <rPr>
        <b/>
        <sz val="8"/>
        <color theme="1"/>
        <rFont val="Arial"/>
        <family val="2"/>
        <charset val="204"/>
      </rPr>
      <t>0,6</t>
    </r>
    <r>
      <rPr>
        <sz val="8"/>
        <color theme="1"/>
        <rFont val="Arial"/>
        <family val="2"/>
        <charset val="204"/>
      </rPr>
      <t>*** (0,5-0,75)</t>
    </r>
  </si>
  <si>
    <t>Пума Голд</t>
  </si>
  <si>
    <t>Солигор</t>
  </si>
  <si>
    <t>0,4-0,8</t>
  </si>
  <si>
    <t xml:space="preserve">МайсТер </t>
  </si>
  <si>
    <t>МайсТер Пауэр</t>
  </si>
  <si>
    <t>1,5-3,0</t>
  </si>
  <si>
    <t>БиоПауэр</t>
  </si>
  <si>
    <t>Децис Эксперт</t>
  </si>
  <si>
    <t>0,05-0,2</t>
  </si>
  <si>
    <r>
      <t xml:space="preserve">Стоимость за 1 л, 1 кг, 1 кор. или 1 паллету в рублях, вкл НДС (18%)         </t>
    </r>
    <r>
      <rPr>
        <sz val="8"/>
        <color theme="1"/>
        <rFont val="Arial"/>
        <family val="2"/>
        <charset val="204"/>
      </rPr>
      <t>в зависимости от упаковки</t>
    </r>
  </si>
  <si>
    <t>Луна Транквилити</t>
  </si>
  <si>
    <t>0,15-12,0</t>
  </si>
  <si>
    <t>Вердикт КомбиПак*:</t>
  </si>
  <si>
    <t>Консенто</t>
  </si>
  <si>
    <t>МайсТер КомбиПак**:</t>
  </si>
  <si>
    <t>Эместо Квантум</t>
  </si>
  <si>
    <t>1,75-2</t>
  </si>
  <si>
    <t>0,3-0,35</t>
  </si>
  <si>
    <t>4x5 л к и 12х1 л к</t>
  </si>
  <si>
    <t>Прозаро Квантум</t>
  </si>
  <si>
    <t>Евро-Лайтнинг</t>
  </si>
  <si>
    <t>Сфера макс</t>
  </si>
  <si>
    <t>1,0-1,2</t>
  </si>
  <si>
    <t>4х5 л к и 12х1 л ф</t>
  </si>
  <si>
    <t>20х0,4 кг и 12х0,5 кг ф</t>
  </si>
  <si>
    <t>0,3-1,4</t>
  </si>
  <si>
    <t>2х10 л</t>
  </si>
  <si>
    <t>АО "БАЙЕР" оставляет за собой право изменения прайс-листа при существенных изменениях показателей финансового рынка или при изменении уровня таможенных пошлин</t>
  </si>
  <si>
    <t>Упаковка:               к - канистра/ м- мешок/ ф - флакон/кор - коробка</t>
  </si>
  <si>
    <t>Норма расхода л, кг/га,т                         в зависимости от культуры</t>
  </si>
  <si>
    <t>Стоимость за 1 л, 1 кг, 1 кор. или 1 паллету в рублях, вкл НДС (18%)         в зависимости от упаковки</t>
  </si>
  <si>
    <t>just 3 %</t>
  </si>
  <si>
    <t>Proposal summer 2016</t>
  </si>
  <si>
    <t>ПРАЙС-ЛИСТ БАЙЕР КРОП САЙЕНС</t>
  </si>
  <si>
    <t>Цены указаны на условиях самовывоза со складов Байер Кроп Сайенс в РФ</t>
  </si>
  <si>
    <t>Бакара Форте</t>
  </si>
  <si>
    <t>Инпут</t>
  </si>
  <si>
    <t>0,6 - 1,0</t>
  </si>
  <si>
    <t>Метафол</t>
  </si>
  <si>
    <t>Пропонит</t>
  </si>
  <si>
    <t>20 л к</t>
  </si>
  <si>
    <t>2,0 - 3,0</t>
  </si>
  <si>
    <t>Редиго Про</t>
  </si>
  <si>
    <t>0,45 - 0,55</t>
  </si>
  <si>
    <t>Белт</t>
  </si>
  <si>
    <t>Мовенто Энерджи</t>
  </si>
  <si>
    <t>Оберон Рапид</t>
  </si>
  <si>
    <t>0,1-0,4</t>
  </si>
  <si>
    <t>0,5-0,8</t>
  </si>
  <si>
    <t>Наименование</t>
  </si>
  <si>
    <t>ANR</t>
  </si>
  <si>
    <t>Кол-во
(лт / кг / шт)</t>
  </si>
  <si>
    <t>Базовая цена 2018
вкл. НДС</t>
  </si>
  <si>
    <t>Бетанал Прогресс ОФ (произведено в РФ), 1*1000 л</t>
  </si>
  <si>
    <t>Престиж 1 л</t>
  </si>
  <si>
    <t>Престиж 5 л</t>
  </si>
  <si>
    <t>Сфера Макс</t>
  </si>
  <si>
    <t>ПРАЙС-ЛИСТ действителен с 08.11.2017</t>
  </si>
  <si>
    <t>4х2,25 кг к</t>
  </si>
  <si>
    <r>
      <t>Упаковка:</t>
    </r>
    <r>
      <rPr>
        <sz val="10"/>
        <color theme="1"/>
        <rFont val="Arial"/>
        <family val="2"/>
        <charset val="204"/>
      </rPr>
      <t> </t>
    </r>
    <r>
      <rPr>
        <sz val="8"/>
        <color theme="1"/>
        <rFont val="Arial"/>
        <family val="2"/>
        <charset val="204"/>
      </rPr>
      <t>к - канистра/ м- мешок/ ф - флакон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</si>
</sst>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3" x14ac:knownFonts="1"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3" fillId="0" borderId="0"/>
  </cellStyleXfs>
  <cellXfs count="105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3" borderId="0" xfId="0" applyFont="1" applyFill="1"/>
    <xf numFmtId="0" fontId="3" fillId="0" borderId="0" xfId="0" applyFont="1"/>
    <xf numFmtId="0" fontId="4" fillId="2" borderId="0" xfId="0" applyFont="1" applyFill="1" applyBorder="1" applyAlignment="1">
      <alignment horizontal="center"/>
    </xf>
    <xf numFmtId="0" fontId="6" fillId="0" borderId="0" xfId="2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0" applyFont="1" applyBorder="1"/>
    <xf numFmtId="0" fontId="3" fillId="3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3" fontId="7" fillId="3" borderId="7" xfId="0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4" fontId="3" fillId="3" borderId="0" xfId="0" applyNumberFormat="1" applyFont="1" applyFill="1" applyBorder="1"/>
    <xf numFmtId="0" fontId="10" fillId="3" borderId="0" xfId="0" applyFont="1" applyFill="1" applyBorder="1"/>
    <xf numFmtId="0" fontId="7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7" fillId="3" borderId="3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vertical="top" wrapText="1"/>
    </xf>
    <xf numFmtId="3" fontId="9" fillId="3" borderId="6" xfId="0" applyNumberFormat="1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0" fontId="3" fillId="3" borderId="0" xfId="3" applyFont="1" applyFill="1" applyBorder="1" applyAlignment="1">
      <alignment vertical="center"/>
    </xf>
    <xf numFmtId="0" fontId="0" fillId="3" borderId="0" xfId="0" applyFill="1"/>
    <xf numFmtId="165" fontId="10" fillId="3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10" fillId="3" borderId="0" xfId="0" applyFont="1" applyFill="1"/>
    <xf numFmtId="0" fontId="10" fillId="0" borderId="0" xfId="0" applyFont="1" applyFill="1"/>
    <xf numFmtId="164" fontId="3" fillId="0" borderId="0" xfId="1" applyFont="1"/>
    <xf numFmtId="0" fontId="12" fillId="0" borderId="0" xfId="2" applyFont="1" applyFill="1" applyBorder="1" applyAlignment="1">
      <alignment horizontal="left"/>
    </xf>
    <xf numFmtId="3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  <xf numFmtId="0" fontId="12" fillId="3" borderId="8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3" fontId="7" fillId="3" borderId="3" xfId="0" applyNumberFormat="1" applyFont="1" applyFill="1" applyBorder="1" applyAlignment="1">
      <alignment horizontal="right" vertical="top" wrapText="1"/>
    </xf>
    <xf numFmtId="3" fontId="7" fillId="3" borderId="6" xfId="0" applyNumberFormat="1" applyFont="1" applyFill="1" applyBorder="1" applyAlignment="1">
      <alignment horizontal="right"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3" fontId="7" fillId="3" borderId="3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</cellXfs>
  <cellStyles count="4">
    <cellStyle name="Normal_FINAL Прейскурант OOO 2005 Rus Приложение 1" xfId="2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Light16"/>
  <colors>
    <mruColors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171450</xdr:colOff>
      <xdr:row>6</xdr:row>
      <xdr:rowOff>0</xdr:rowOff>
    </xdr:to>
    <xdr:pic>
      <xdr:nvPicPr>
        <xdr:cNvPr id="4" name="Picture 1" descr="1BCS_L_RGB_P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7"/>
        <a:stretch>
          <a:fillRect/>
        </a:stretch>
      </xdr:blipFill>
      <xdr:spPr bwMode="auto">
        <a:xfrm>
          <a:off x="238125" y="17145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114300</xdr:colOff>
      <xdr:row>0</xdr:row>
      <xdr:rowOff>57151</xdr:rowOff>
    </xdr:from>
    <xdr:to>
      <xdr:col>8</xdr:col>
      <xdr:colOff>76200</xdr:colOff>
      <xdr:row>10</xdr:row>
      <xdr:rowOff>45577</xdr:rowOff>
    </xdr:to>
    <xdr:pic>
      <xdr:nvPicPr>
        <xdr:cNvPr id="5" name="Picture 2" descr="1BCS_L_RGB_P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923"/>
        <a:stretch>
          <a:fillRect/>
        </a:stretch>
      </xdr:blipFill>
      <xdr:spPr bwMode="auto">
        <a:xfrm>
          <a:off x="7248525" y="57151"/>
          <a:ext cx="1638300" cy="160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87506</xdr:rowOff>
    </xdr:from>
    <xdr:to>
      <xdr:col>2</xdr:col>
      <xdr:colOff>9525</xdr:colOff>
      <xdr:row>4</xdr:row>
      <xdr:rowOff>38100</xdr:rowOff>
    </xdr:to>
    <xdr:pic>
      <xdr:nvPicPr>
        <xdr:cNvPr id="2" name="Picture 1" descr="1BCS_L_RGB_P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7"/>
        <a:stretch>
          <a:fillRect/>
        </a:stretch>
      </xdr:blipFill>
      <xdr:spPr bwMode="auto">
        <a:xfrm>
          <a:off x="323851" y="87506"/>
          <a:ext cx="2638424" cy="664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285751</xdr:colOff>
      <xdr:row>1</xdr:row>
      <xdr:rowOff>19050</xdr:rowOff>
    </xdr:from>
    <xdr:to>
      <xdr:col>7</xdr:col>
      <xdr:colOff>869394</xdr:colOff>
      <xdr:row>8</xdr:row>
      <xdr:rowOff>101941</xdr:rowOff>
    </xdr:to>
    <xdr:pic>
      <xdr:nvPicPr>
        <xdr:cNvPr id="3" name="Picture 2" descr="1BCS_L_RGB_P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923"/>
        <a:stretch>
          <a:fillRect/>
        </a:stretch>
      </xdr:blipFill>
      <xdr:spPr bwMode="auto">
        <a:xfrm>
          <a:off x="7419976" y="180975"/>
          <a:ext cx="1507568" cy="1283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K15" sqref="K15"/>
    </sheetView>
  </sheetViews>
  <sheetFormatPr defaultColWidth="8" defaultRowHeight="12.75" x14ac:dyDescent="0.2"/>
  <cols>
    <col min="1" max="1" width="3.125" style="4" customWidth="1"/>
    <col min="2" max="2" width="35.625" style="4" customWidth="1"/>
    <col min="3" max="3" width="8" style="4"/>
    <col min="4" max="4" width="16" style="4" customWidth="1"/>
    <col min="5" max="5" width="15" style="4" customWidth="1"/>
    <col min="6" max="6" width="15.875" style="4" customWidth="1"/>
    <col min="7" max="7" width="11" style="4" customWidth="1"/>
    <col min="8" max="8" width="11" style="61" customWidth="1"/>
    <col min="9" max="9" width="4.625" style="4" customWidth="1"/>
    <col min="10" max="16384" width="8" style="4"/>
  </cols>
  <sheetData>
    <row r="1" spans="1:11" x14ac:dyDescent="0.2">
      <c r="A1" s="1"/>
      <c r="B1" s="2"/>
      <c r="C1" s="2"/>
      <c r="D1" s="2"/>
      <c r="E1" s="2"/>
      <c r="F1" s="2"/>
      <c r="G1" s="3"/>
      <c r="H1" s="3"/>
    </row>
    <row r="2" spans="1:11" x14ac:dyDescent="0.2">
      <c r="A2" s="1"/>
      <c r="B2" s="2"/>
      <c r="C2" s="2"/>
      <c r="D2" s="2"/>
      <c r="E2" s="2"/>
      <c r="F2" s="2"/>
      <c r="G2" s="3"/>
      <c r="H2" s="3"/>
      <c r="I2" s="3"/>
    </row>
    <row r="3" spans="1:11" x14ac:dyDescent="0.2">
      <c r="A3" s="1"/>
      <c r="B3" s="2"/>
      <c r="C3" s="2"/>
      <c r="D3" s="2"/>
      <c r="E3" s="2"/>
      <c r="F3" s="2"/>
      <c r="G3" s="3"/>
      <c r="H3" s="3"/>
      <c r="I3" s="3"/>
    </row>
    <row r="4" spans="1:11" x14ac:dyDescent="0.2">
      <c r="A4" s="1"/>
      <c r="B4" s="2"/>
      <c r="C4" s="2"/>
      <c r="D4" s="2"/>
      <c r="E4" s="2"/>
      <c r="F4" s="2"/>
      <c r="G4" s="3"/>
      <c r="H4" s="3"/>
      <c r="I4" s="3"/>
    </row>
    <row r="5" spans="1:11" x14ac:dyDescent="0.2">
      <c r="A5" s="1"/>
      <c r="B5" s="2"/>
      <c r="C5" s="2"/>
      <c r="D5" s="2"/>
      <c r="E5" s="2"/>
      <c r="F5" s="2"/>
      <c r="G5" s="3"/>
      <c r="H5" s="3"/>
      <c r="I5" s="3"/>
    </row>
    <row r="6" spans="1:11" x14ac:dyDescent="0.2">
      <c r="A6" s="1"/>
      <c r="B6" s="2"/>
      <c r="C6" s="2"/>
      <c r="D6" s="2"/>
      <c r="E6" s="2"/>
      <c r="F6" s="2"/>
      <c r="G6" s="3"/>
      <c r="H6" s="3"/>
      <c r="I6" s="3"/>
    </row>
    <row r="7" spans="1:11" ht="15.75" x14ac:dyDescent="0.25">
      <c r="A7" s="1"/>
      <c r="B7" s="2"/>
      <c r="C7" s="5" t="s">
        <v>0</v>
      </c>
      <c r="E7" s="2"/>
      <c r="F7" s="2"/>
      <c r="G7" s="3"/>
      <c r="H7" s="3"/>
      <c r="I7" s="3"/>
    </row>
    <row r="8" spans="1:11" ht="15.75" x14ac:dyDescent="0.25">
      <c r="A8" s="1"/>
      <c r="B8" s="6" t="s">
        <v>1</v>
      </c>
      <c r="C8" s="5"/>
      <c r="D8" s="7"/>
      <c r="E8" s="5"/>
      <c r="F8" s="5"/>
      <c r="G8" s="3"/>
      <c r="H8" s="3"/>
      <c r="I8" s="3"/>
    </row>
    <row r="9" spans="1:11" ht="6.75" customHeight="1" x14ac:dyDescent="0.2">
      <c r="A9" s="1"/>
      <c r="B9" s="1"/>
      <c r="C9" s="7"/>
      <c r="D9" s="7"/>
      <c r="E9" s="7"/>
      <c r="F9" s="7"/>
      <c r="G9" s="3"/>
      <c r="H9" s="3"/>
      <c r="I9" s="3"/>
    </row>
    <row r="10" spans="1:11" x14ac:dyDescent="0.2">
      <c r="A10" s="1"/>
      <c r="B10" s="8" t="s">
        <v>2</v>
      </c>
      <c r="C10" s="7"/>
      <c r="D10" s="7"/>
      <c r="E10" s="7"/>
      <c r="F10" s="7"/>
      <c r="G10" s="3"/>
      <c r="H10" s="3"/>
      <c r="I10" s="3"/>
      <c r="K10" s="64">
        <v>1.05</v>
      </c>
    </row>
    <row r="11" spans="1:11" x14ac:dyDescent="0.2">
      <c r="A11" s="1"/>
      <c r="B11" s="2" t="s">
        <v>3</v>
      </c>
      <c r="C11" s="2"/>
      <c r="D11" s="2"/>
      <c r="E11" s="2"/>
      <c r="F11" s="2"/>
      <c r="G11" s="3"/>
      <c r="H11" s="3"/>
      <c r="I11" s="3"/>
    </row>
    <row r="12" spans="1:11" s="9" customFormat="1" ht="60" customHeight="1" x14ac:dyDescent="0.2">
      <c r="A12" s="2"/>
      <c r="B12" s="74" t="s">
        <v>4</v>
      </c>
      <c r="C12" s="74" t="s">
        <v>5</v>
      </c>
      <c r="D12" s="74" t="s">
        <v>135</v>
      </c>
      <c r="E12" s="74" t="s">
        <v>136</v>
      </c>
      <c r="F12" s="74" t="s">
        <v>6</v>
      </c>
      <c r="G12" s="74" t="s">
        <v>7</v>
      </c>
      <c r="H12" s="74"/>
      <c r="I12" s="3"/>
    </row>
    <row r="13" spans="1:11" s="10" customFormat="1" ht="64.5" customHeight="1" x14ac:dyDescent="0.2">
      <c r="B13" s="74"/>
      <c r="C13" s="74"/>
      <c r="D13" s="74"/>
      <c r="E13" s="74"/>
      <c r="F13" s="74"/>
      <c r="G13" s="11" t="s">
        <v>8</v>
      </c>
      <c r="H13" s="11" t="s">
        <v>9</v>
      </c>
      <c r="I13" s="12"/>
    </row>
    <row r="14" spans="1:11" s="10" customFormat="1" ht="17.25" customHeight="1" x14ac:dyDescent="0.2">
      <c r="B14" s="13" t="s">
        <v>10</v>
      </c>
      <c r="C14" s="14" t="s">
        <v>11</v>
      </c>
      <c r="D14" s="14" t="s">
        <v>12</v>
      </c>
      <c r="E14" s="14" t="s">
        <v>13</v>
      </c>
      <c r="F14" s="15">
        <v>340</v>
      </c>
      <c r="G14" s="16">
        <v>170</v>
      </c>
      <c r="H14" s="16">
        <v>510</v>
      </c>
      <c r="I14" s="12"/>
    </row>
    <row r="15" spans="1:11" s="10" customFormat="1" ht="17.25" customHeight="1" x14ac:dyDescent="0.2">
      <c r="B15" s="17" t="s">
        <v>14</v>
      </c>
      <c r="C15" s="18" t="s">
        <v>15</v>
      </c>
      <c r="D15" s="18" t="s">
        <v>16</v>
      </c>
      <c r="E15" s="18" t="s">
        <v>17</v>
      </c>
      <c r="F15" s="16">
        <v>4830</v>
      </c>
      <c r="G15" s="16">
        <v>1932</v>
      </c>
      <c r="H15" s="16">
        <v>2415</v>
      </c>
      <c r="I15" s="12"/>
    </row>
    <row r="16" spans="1:11" s="10" customFormat="1" ht="15" customHeight="1" x14ac:dyDescent="0.2">
      <c r="B16" s="17" t="s">
        <v>18</v>
      </c>
      <c r="C16" s="18" t="s">
        <v>19</v>
      </c>
      <c r="D16" s="18" t="s">
        <v>16</v>
      </c>
      <c r="E16" s="18" t="s">
        <v>20</v>
      </c>
      <c r="F16" s="16">
        <v>1730</v>
      </c>
      <c r="G16" s="16">
        <v>1038</v>
      </c>
      <c r="H16" s="16">
        <v>1730</v>
      </c>
      <c r="I16" s="12"/>
    </row>
    <row r="17" spans="2:9" s="10" customFormat="1" ht="17.25" customHeight="1" x14ac:dyDescent="0.2">
      <c r="B17" s="17" t="s">
        <v>21</v>
      </c>
      <c r="C17" s="18" t="s">
        <v>15</v>
      </c>
      <c r="D17" s="18" t="s">
        <v>16</v>
      </c>
      <c r="E17" s="18" t="s">
        <v>22</v>
      </c>
      <c r="F17" s="16">
        <v>1300</v>
      </c>
      <c r="G17" s="16">
        <v>1625</v>
      </c>
      <c r="H17" s="16">
        <v>1950</v>
      </c>
      <c r="I17" s="12"/>
    </row>
    <row r="18" spans="2:9" s="10" customFormat="1" ht="15" customHeight="1" x14ac:dyDescent="0.2">
      <c r="B18" s="17" t="s">
        <v>23</v>
      </c>
      <c r="C18" s="18" t="s">
        <v>24</v>
      </c>
      <c r="D18" s="18" t="s">
        <v>25</v>
      </c>
      <c r="E18" s="18" t="s">
        <v>26</v>
      </c>
      <c r="F18" s="16">
        <v>630</v>
      </c>
      <c r="G18" s="16">
        <v>630</v>
      </c>
      <c r="H18" s="16">
        <v>1890</v>
      </c>
      <c r="I18" s="12"/>
    </row>
    <row r="19" spans="2:9" s="10" customFormat="1" ht="15" customHeight="1" x14ac:dyDescent="0.2">
      <c r="B19" s="17" t="s">
        <v>27</v>
      </c>
      <c r="C19" s="18" t="s">
        <v>28</v>
      </c>
      <c r="D19" s="18" t="s">
        <v>29</v>
      </c>
      <c r="E19" s="18" t="s">
        <v>26</v>
      </c>
      <c r="F19" s="16">
        <v>827</v>
      </c>
      <c r="G19" s="16">
        <v>827</v>
      </c>
      <c r="H19" s="16">
        <v>2481</v>
      </c>
      <c r="I19" s="12"/>
    </row>
    <row r="20" spans="2:9" s="10" customFormat="1" ht="15" customHeight="1" x14ac:dyDescent="0.2">
      <c r="B20" s="17" t="s">
        <v>30</v>
      </c>
      <c r="C20" s="18" t="s">
        <v>28</v>
      </c>
      <c r="D20" s="18" t="s">
        <v>16</v>
      </c>
      <c r="E20" s="18" t="s">
        <v>26</v>
      </c>
      <c r="F20" s="16">
        <v>1060</v>
      </c>
      <c r="G20" s="16">
        <v>1060</v>
      </c>
      <c r="H20" s="16">
        <v>3180</v>
      </c>
      <c r="I20" s="12"/>
    </row>
    <row r="21" spans="2:9" s="10" customFormat="1" ht="15" customHeight="1" x14ac:dyDescent="0.2">
      <c r="B21" s="17" t="s">
        <v>30</v>
      </c>
      <c r="C21" s="18" t="s">
        <v>28</v>
      </c>
      <c r="D21" s="18" t="s">
        <v>31</v>
      </c>
      <c r="E21" s="18" t="s">
        <v>26</v>
      </c>
      <c r="F21" s="16">
        <v>1060</v>
      </c>
      <c r="G21" s="16">
        <v>1060</v>
      </c>
      <c r="H21" s="16">
        <v>3180</v>
      </c>
      <c r="I21" s="12"/>
    </row>
    <row r="22" spans="2:9" s="10" customFormat="1" ht="15" customHeight="1" x14ac:dyDescent="0.2">
      <c r="B22" s="17" t="s">
        <v>32</v>
      </c>
      <c r="C22" s="18" t="s">
        <v>28</v>
      </c>
      <c r="D22" s="18" t="s">
        <v>16</v>
      </c>
      <c r="E22" s="18" t="s">
        <v>26</v>
      </c>
      <c r="F22" s="16">
        <v>1350</v>
      </c>
      <c r="G22" s="16">
        <v>1350</v>
      </c>
      <c r="H22" s="16">
        <v>4050</v>
      </c>
      <c r="I22" s="12"/>
    </row>
    <row r="23" spans="2:9" s="10" customFormat="1" ht="15" customHeight="1" x14ac:dyDescent="0.2">
      <c r="B23" s="19" t="s">
        <v>33</v>
      </c>
      <c r="C23" s="14" t="s">
        <v>19</v>
      </c>
      <c r="D23" s="20" t="s">
        <v>16</v>
      </c>
      <c r="E23" s="20" t="s">
        <v>22</v>
      </c>
      <c r="F23" s="21">
        <v>1130</v>
      </c>
      <c r="G23" s="21">
        <v>1412.5</v>
      </c>
      <c r="H23" s="21">
        <v>1695</v>
      </c>
      <c r="I23" s="12"/>
    </row>
    <row r="24" spans="2:9" s="10" customFormat="1" ht="17.25" customHeight="1" x14ac:dyDescent="0.2">
      <c r="B24" s="22" t="s">
        <v>34</v>
      </c>
      <c r="C24" s="23"/>
      <c r="D24" s="23" t="s">
        <v>35</v>
      </c>
      <c r="E24" s="23"/>
      <c r="F24" s="24">
        <v>792000</v>
      </c>
      <c r="G24" s="25">
        <v>3960</v>
      </c>
      <c r="H24" s="26">
        <v>3960</v>
      </c>
      <c r="I24" s="12"/>
    </row>
    <row r="25" spans="2:9" s="10" customFormat="1" ht="9.75" customHeight="1" x14ac:dyDescent="0.2">
      <c r="B25" s="27" t="s">
        <v>36</v>
      </c>
      <c r="C25" s="28" t="s">
        <v>28</v>
      </c>
      <c r="D25" s="28" t="s">
        <v>37</v>
      </c>
      <c r="E25" s="29">
        <v>1</v>
      </c>
      <c r="F25" s="30"/>
      <c r="G25" s="31"/>
      <c r="H25" s="32"/>
      <c r="I25" s="12"/>
    </row>
    <row r="26" spans="2:9" s="10" customFormat="1" ht="9.75" customHeight="1" x14ac:dyDescent="0.2">
      <c r="B26" s="33" t="s">
        <v>33</v>
      </c>
      <c r="C26" s="34" t="s">
        <v>19</v>
      </c>
      <c r="D26" s="35" t="s">
        <v>38</v>
      </c>
      <c r="E26" s="35">
        <v>1.5</v>
      </c>
      <c r="F26" s="36"/>
      <c r="G26" s="37"/>
      <c r="H26" s="38"/>
      <c r="I26" s="12"/>
    </row>
    <row r="27" spans="2:9" s="40" customFormat="1" ht="17.25" customHeight="1" x14ac:dyDescent="0.2">
      <c r="B27" s="19" t="s">
        <v>39</v>
      </c>
      <c r="C27" s="20" t="s">
        <v>19</v>
      </c>
      <c r="D27" s="20" t="s">
        <v>16</v>
      </c>
      <c r="E27" s="20" t="s">
        <v>40</v>
      </c>
      <c r="F27" s="16">
        <v>2110</v>
      </c>
      <c r="G27" s="16">
        <v>422</v>
      </c>
      <c r="H27" s="16">
        <v>633</v>
      </c>
      <c r="I27" s="39"/>
    </row>
    <row r="28" spans="2:9" s="40" customFormat="1" ht="17.25" customHeight="1" x14ac:dyDescent="0.2">
      <c r="B28" s="41" t="s">
        <v>41</v>
      </c>
      <c r="C28" s="42"/>
      <c r="D28" s="43" t="s">
        <v>42</v>
      </c>
      <c r="E28" s="44"/>
      <c r="F28" s="84">
        <v>17835</v>
      </c>
      <c r="G28" s="84">
        <v>891.75</v>
      </c>
      <c r="H28" s="84">
        <v>1486.25</v>
      </c>
      <c r="I28" s="39"/>
    </row>
    <row r="29" spans="2:9" s="49" customFormat="1" ht="9.75" customHeight="1" x14ac:dyDescent="0.2">
      <c r="B29" s="45" t="s">
        <v>43</v>
      </c>
      <c r="C29" s="46" t="s">
        <v>44</v>
      </c>
      <c r="D29" s="47" t="s">
        <v>45</v>
      </c>
      <c r="E29" s="28" t="s">
        <v>46</v>
      </c>
      <c r="F29" s="85"/>
      <c r="G29" s="85"/>
      <c r="H29" s="85"/>
      <c r="I29" s="48"/>
    </row>
    <row r="30" spans="2:9" s="49" customFormat="1" ht="9.75" customHeight="1" x14ac:dyDescent="0.2">
      <c r="B30" s="50" t="s">
        <v>47</v>
      </c>
      <c r="C30" s="51" t="s">
        <v>48</v>
      </c>
      <c r="D30" s="52" t="s">
        <v>49</v>
      </c>
      <c r="E30" s="35">
        <v>1</v>
      </c>
      <c r="F30" s="86"/>
      <c r="G30" s="86"/>
      <c r="H30" s="86"/>
      <c r="I30" s="48"/>
    </row>
    <row r="31" spans="2:9" s="10" customFormat="1" ht="17.25" customHeight="1" x14ac:dyDescent="0.2">
      <c r="B31" s="13" t="s">
        <v>50</v>
      </c>
      <c r="C31" s="14" t="s">
        <v>44</v>
      </c>
      <c r="D31" s="14" t="s">
        <v>51</v>
      </c>
      <c r="E31" s="14" t="s">
        <v>52</v>
      </c>
      <c r="F31" s="16">
        <v>4590</v>
      </c>
      <c r="G31" s="16">
        <v>91.8</v>
      </c>
      <c r="H31" s="16">
        <v>459</v>
      </c>
      <c r="I31" s="12"/>
    </row>
    <row r="32" spans="2:9" s="10" customFormat="1" ht="17.25" customHeight="1" x14ac:dyDescent="0.2">
      <c r="B32" s="17" t="s">
        <v>53</v>
      </c>
      <c r="C32" s="18" t="s">
        <v>28</v>
      </c>
      <c r="D32" s="18" t="s">
        <v>16</v>
      </c>
      <c r="E32" s="18" t="s">
        <v>54</v>
      </c>
      <c r="F32" s="16">
        <v>1665</v>
      </c>
      <c r="G32" s="16">
        <v>1332</v>
      </c>
      <c r="H32" s="16">
        <v>1665</v>
      </c>
      <c r="I32" s="12"/>
    </row>
    <row r="33" spans="2:9" s="10" customFormat="1" ht="17.25" customHeight="1" x14ac:dyDescent="0.2">
      <c r="B33" s="17" t="s">
        <v>55</v>
      </c>
      <c r="C33" s="18" t="s">
        <v>44</v>
      </c>
      <c r="D33" s="18" t="s">
        <v>56</v>
      </c>
      <c r="E33" s="18" t="s">
        <v>57</v>
      </c>
      <c r="F33" s="16">
        <v>5590</v>
      </c>
      <c r="G33" s="16">
        <v>782.6</v>
      </c>
      <c r="H33" s="16">
        <v>838.5</v>
      </c>
      <c r="I33" s="12"/>
    </row>
    <row r="34" spans="2:9" s="10" customFormat="1" ht="17.25" customHeight="1" x14ac:dyDescent="0.2">
      <c r="B34" s="17" t="s">
        <v>58</v>
      </c>
      <c r="C34" s="18" t="s">
        <v>15</v>
      </c>
      <c r="D34" s="18" t="s">
        <v>16</v>
      </c>
      <c r="E34" s="18" t="s">
        <v>59</v>
      </c>
      <c r="F34" s="16">
        <v>1910</v>
      </c>
      <c r="G34" s="16">
        <v>1146</v>
      </c>
      <c r="H34" s="16">
        <v>2292</v>
      </c>
      <c r="I34" s="12"/>
    </row>
    <row r="35" spans="2:9" s="10" customFormat="1" ht="17.25" customHeight="1" x14ac:dyDescent="0.2">
      <c r="B35" s="17" t="s">
        <v>60</v>
      </c>
      <c r="C35" s="18" t="s">
        <v>15</v>
      </c>
      <c r="D35" s="18" t="s">
        <v>61</v>
      </c>
      <c r="E35" s="18" t="s">
        <v>62</v>
      </c>
      <c r="F35" s="16">
        <v>2110</v>
      </c>
      <c r="G35" s="16">
        <v>1266</v>
      </c>
      <c r="H35" s="16">
        <v>2743</v>
      </c>
      <c r="I35" s="12"/>
    </row>
    <row r="36" spans="2:9" s="10" customFormat="1" ht="17.25" customHeight="1" x14ac:dyDescent="0.2">
      <c r="B36" s="17" t="s">
        <v>63</v>
      </c>
      <c r="C36" s="18" t="s">
        <v>64</v>
      </c>
      <c r="D36" s="18" t="s">
        <v>29</v>
      </c>
      <c r="E36" s="18" t="s">
        <v>65</v>
      </c>
      <c r="F36" s="16">
        <v>1115</v>
      </c>
      <c r="G36" s="16">
        <v>1338</v>
      </c>
      <c r="H36" s="16">
        <v>1784</v>
      </c>
      <c r="I36" s="12"/>
    </row>
    <row r="37" spans="2:9" s="10" customFormat="1" ht="17.25" customHeight="1" x14ac:dyDescent="0.2">
      <c r="B37" s="17" t="s">
        <v>66</v>
      </c>
      <c r="C37" s="18" t="s">
        <v>15</v>
      </c>
      <c r="D37" s="18" t="s">
        <v>67</v>
      </c>
      <c r="E37" s="18" t="s">
        <v>68</v>
      </c>
      <c r="F37" s="16">
        <v>5150</v>
      </c>
      <c r="G37" s="16">
        <v>515</v>
      </c>
      <c r="H37" s="16">
        <v>2317.5</v>
      </c>
      <c r="I37" s="12"/>
    </row>
    <row r="38" spans="2:9" s="53" customFormat="1" ht="18" customHeight="1" x14ac:dyDescent="0.2">
      <c r="B38" s="17" t="s">
        <v>69</v>
      </c>
      <c r="C38" s="18" t="s">
        <v>44</v>
      </c>
      <c r="D38" s="18" t="s">
        <v>70</v>
      </c>
      <c r="E38" s="18" t="s">
        <v>71</v>
      </c>
      <c r="F38" s="16">
        <v>8415</v>
      </c>
      <c r="G38" s="16">
        <v>252.45</v>
      </c>
      <c r="H38" s="16">
        <v>3786.75</v>
      </c>
      <c r="I38" s="39"/>
    </row>
    <row r="39" spans="2:9" s="53" customFormat="1" ht="18" customHeight="1" x14ac:dyDescent="0.2">
      <c r="B39" s="17" t="s">
        <v>72</v>
      </c>
      <c r="C39" s="18" t="s">
        <v>15</v>
      </c>
      <c r="D39" s="18" t="s">
        <v>16</v>
      </c>
      <c r="E39" s="18" t="s">
        <v>73</v>
      </c>
      <c r="F39" s="16">
        <v>4680</v>
      </c>
      <c r="G39" s="16">
        <v>702</v>
      </c>
      <c r="H39" s="16">
        <v>936</v>
      </c>
      <c r="I39" s="39"/>
    </row>
    <row r="40" spans="2:9" s="53" customFormat="1" ht="18" customHeight="1" x14ac:dyDescent="0.2">
      <c r="B40" s="19" t="s">
        <v>74</v>
      </c>
      <c r="C40" s="20" t="s">
        <v>15</v>
      </c>
      <c r="D40" s="20" t="s">
        <v>16</v>
      </c>
      <c r="E40" s="20" t="s">
        <v>17</v>
      </c>
      <c r="F40" s="21">
        <v>2450</v>
      </c>
      <c r="G40" s="21">
        <v>980</v>
      </c>
      <c r="H40" s="21">
        <v>1225</v>
      </c>
      <c r="I40" s="39"/>
    </row>
    <row r="41" spans="2:9" s="10" customFormat="1" ht="18" customHeight="1" x14ac:dyDescent="0.2">
      <c r="B41" s="22" t="s">
        <v>75</v>
      </c>
      <c r="C41" s="23"/>
      <c r="D41" s="43" t="s">
        <v>42</v>
      </c>
      <c r="E41" s="23"/>
      <c r="F41" s="87">
        <v>96000</v>
      </c>
      <c r="G41" s="90" t="s">
        <v>76</v>
      </c>
      <c r="H41" s="91"/>
      <c r="I41" s="12"/>
    </row>
    <row r="42" spans="2:9" s="49" customFormat="1" ht="12.75" customHeight="1" x14ac:dyDescent="0.2">
      <c r="B42" s="27" t="s">
        <v>72</v>
      </c>
      <c r="C42" s="28" t="s">
        <v>15</v>
      </c>
      <c r="D42" s="28" t="s">
        <v>77</v>
      </c>
      <c r="E42" s="28" t="s">
        <v>137</v>
      </c>
      <c r="F42" s="88"/>
      <c r="G42" s="92"/>
      <c r="H42" s="93"/>
      <c r="I42" s="48"/>
    </row>
    <row r="43" spans="2:9" s="49" customFormat="1" ht="12.75" customHeight="1" x14ac:dyDescent="0.2">
      <c r="B43" s="27" t="s">
        <v>78</v>
      </c>
      <c r="C43" s="28" t="s">
        <v>15</v>
      </c>
      <c r="D43" s="28" t="s">
        <v>79</v>
      </c>
      <c r="E43" s="35" t="s">
        <v>138</v>
      </c>
      <c r="F43" s="89"/>
      <c r="G43" s="94"/>
      <c r="H43" s="95"/>
      <c r="I43" s="48"/>
    </row>
    <row r="44" spans="2:9" s="10" customFormat="1" ht="18" customHeight="1" x14ac:dyDescent="0.2">
      <c r="B44" s="22" t="s">
        <v>80</v>
      </c>
      <c r="C44" s="54"/>
      <c r="D44" s="23" t="s">
        <v>42</v>
      </c>
      <c r="E44" s="54"/>
      <c r="F44" s="55">
        <v>23430</v>
      </c>
      <c r="G44" s="84">
        <v>1301.6666666666667</v>
      </c>
      <c r="H44" s="84">
        <v>1562</v>
      </c>
      <c r="I44" s="12"/>
    </row>
    <row r="45" spans="2:9" s="49" customFormat="1" ht="10.5" customHeight="1" x14ac:dyDescent="0.2">
      <c r="B45" s="27" t="s">
        <v>81</v>
      </c>
      <c r="C45" s="28" t="s">
        <v>44</v>
      </c>
      <c r="D45" s="28" t="s">
        <v>82</v>
      </c>
      <c r="E45" s="28" t="s">
        <v>83</v>
      </c>
      <c r="F45" s="56"/>
      <c r="G45" s="85"/>
      <c r="H45" s="85"/>
      <c r="I45" s="48"/>
    </row>
    <row r="46" spans="2:9" s="49" customFormat="1" ht="10.5" customHeight="1" x14ac:dyDescent="0.2">
      <c r="B46" s="33" t="s">
        <v>47</v>
      </c>
      <c r="C46" s="35" t="s">
        <v>48</v>
      </c>
      <c r="D46" s="35" t="s">
        <v>84</v>
      </c>
      <c r="E46" s="35">
        <v>1</v>
      </c>
      <c r="F46" s="57"/>
      <c r="G46" s="86"/>
      <c r="H46" s="86"/>
      <c r="I46" s="48"/>
    </row>
    <row r="47" spans="2:9" s="10" customFormat="1" ht="17.25" customHeight="1" x14ac:dyDescent="0.2">
      <c r="B47" s="13" t="s">
        <v>85</v>
      </c>
      <c r="C47" s="14" t="s">
        <v>19</v>
      </c>
      <c r="D47" s="14" t="s">
        <v>16</v>
      </c>
      <c r="E47" s="14" t="s">
        <v>22</v>
      </c>
      <c r="F47" s="15">
        <v>1500</v>
      </c>
      <c r="G47" s="15">
        <v>1875</v>
      </c>
      <c r="H47" s="15">
        <v>2250</v>
      </c>
      <c r="I47" s="12"/>
    </row>
    <row r="48" spans="2:9" s="10" customFormat="1" ht="17.25" customHeight="1" x14ac:dyDescent="0.2">
      <c r="B48" s="17" t="s">
        <v>86</v>
      </c>
      <c r="C48" s="18" t="s">
        <v>44</v>
      </c>
      <c r="D48" s="18" t="s">
        <v>87</v>
      </c>
      <c r="E48" s="18" t="s">
        <v>88</v>
      </c>
      <c r="F48" s="16">
        <v>7940</v>
      </c>
      <c r="G48" s="16">
        <v>794</v>
      </c>
      <c r="H48" s="16">
        <v>1270.4000000000001</v>
      </c>
      <c r="I48" s="12"/>
    </row>
    <row r="49" spans="1:9" s="10" customFormat="1" ht="17.25" customHeight="1" x14ac:dyDescent="0.2">
      <c r="B49" s="17" t="s">
        <v>89</v>
      </c>
      <c r="C49" s="18" t="s">
        <v>28</v>
      </c>
      <c r="D49" s="18" t="s">
        <v>29</v>
      </c>
      <c r="E49" s="18" t="s">
        <v>90</v>
      </c>
      <c r="F49" s="16">
        <v>740</v>
      </c>
      <c r="G49" s="16">
        <v>555</v>
      </c>
      <c r="H49" s="16">
        <v>1110</v>
      </c>
      <c r="I49" s="12"/>
    </row>
    <row r="50" spans="1:9" s="10" customFormat="1" ht="17.25" customHeight="1" x14ac:dyDescent="0.2">
      <c r="B50" s="17" t="s">
        <v>91</v>
      </c>
      <c r="C50" s="18" t="s">
        <v>92</v>
      </c>
      <c r="D50" s="18" t="s">
        <v>93</v>
      </c>
      <c r="E50" s="18" t="s">
        <v>65</v>
      </c>
      <c r="F50" s="16">
        <v>420.00000000000006</v>
      </c>
      <c r="G50" s="16">
        <v>504</v>
      </c>
      <c r="H50" s="16">
        <v>672</v>
      </c>
      <c r="I50" s="12"/>
    </row>
    <row r="51" spans="1:9" s="10" customFormat="1" ht="17.25" customHeight="1" x14ac:dyDescent="0.2">
      <c r="A51" s="58"/>
      <c r="B51" s="17" t="s">
        <v>94</v>
      </c>
      <c r="C51" s="18" t="s">
        <v>11</v>
      </c>
      <c r="D51" s="18" t="s">
        <v>67</v>
      </c>
      <c r="E51" s="18" t="s">
        <v>95</v>
      </c>
      <c r="F51" s="16">
        <v>1770</v>
      </c>
      <c r="G51" s="16">
        <v>3540</v>
      </c>
      <c r="H51" s="16">
        <v>5310</v>
      </c>
      <c r="I51" s="12"/>
    </row>
    <row r="52" spans="1:9" s="10" customFormat="1" ht="17.25" customHeight="1" x14ac:dyDescent="0.2">
      <c r="A52" s="58"/>
      <c r="B52" s="17" t="s">
        <v>96</v>
      </c>
      <c r="C52" s="18" t="s">
        <v>11</v>
      </c>
      <c r="D52" s="18" t="s">
        <v>97</v>
      </c>
      <c r="E52" s="18">
        <v>3</v>
      </c>
      <c r="F52" s="16">
        <v>2970.0000000000005</v>
      </c>
      <c r="G52" s="16">
        <v>8910</v>
      </c>
      <c r="H52" s="16">
        <v>8910</v>
      </c>
      <c r="I52" s="12"/>
    </row>
    <row r="53" spans="1:9" s="10" customFormat="1" ht="17.25" customHeight="1" x14ac:dyDescent="0.2">
      <c r="B53" s="17" t="s">
        <v>98</v>
      </c>
      <c r="C53" s="18" t="s">
        <v>15</v>
      </c>
      <c r="D53" s="18" t="s">
        <v>99</v>
      </c>
      <c r="E53" s="18" t="s">
        <v>100</v>
      </c>
      <c r="F53" s="16">
        <v>1300</v>
      </c>
      <c r="G53" s="16">
        <v>909.99999999999989</v>
      </c>
      <c r="H53" s="16">
        <v>1300</v>
      </c>
      <c r="I53" s="12"/>
    </row>
    <row r="54" spans="1:9" s="10" customFormat="1" ht="17.25" customHeight="1" x14ac:dyDescent="0.2">
      <c r="B54" s="17" t="s">
        <v>98</v>
      </c>
      <c r="C54" s="18" t="s">
        <v>15</v>
      </c>
      <c r="D54" s="18" t="s">
        <v>29</v>
      </c>
      <c r="E54" s="18" t="s">
        <v>100</v>
      </c>
      <c r="F54" s="16">
        <v>1165</v>
      </c>
      <c r="G54" s="16">
        <v>815.5</v>
      </c>
      <c r="H54" s="16">
        <v>1165</v>
      </c>
      <c r="I54" s="12"/>
    </row>
    <row r="55" spans="1:9" s="10" customFormat="1" ht="17.25" customHeight="1" x14ac:dyDescent="0.2">
      <c r="A55" s="58"/>
      <c r="B55" s="17" t="s">
        <v>101</v>
      </c>
      <c r="C55" s="18" t="s">
        <v>28</v>
      </c>
      <c r="D55" s="18" t="s">
        <v>29</v>
      </c>
      <c r="E55" s="18" t="s">
        <v>20</v>
      </c>
      <c r="F55" s="16">
        <v>1615</v>
      </c>
      <c r="G55" s="16">
        <v>969</v>
      </c>
      <c r="H55" s="16">
        <v>1615</v>
      </c>
      <c r="I55" s="12"/>
    </row>
    <row r="56" spans="1:9" s="10" customFormat="1" ht="17.25" customHeight="1" x14ac:dyDescent="0.2">
      <c r="B56" s="17" t="s">
        <v>102</v>
      </c>
      <c r="C56" s="18" t="s">
        <v>28</v>
      </c>
      <c r="D56" s="18" t="s">
        <v>103</v>
      </c>
      <c r="E56" s="18" t="s">
        <v>22</v>
      </c>
      <c r="F56" s="16">
        <v>795</v>
      </c>
      <c r="G56" s="16">
        <v>993.75</v>
      </c>
      <c r="H56" s="16">
        <v>1192.5</v>
      </c>
      <c r="I56" s="12"/>
    </row>
    <row r="57" spans="1:9" s="10" customFormat="1" ht="17.25" customHeight="1" x14ac:dyDescent="0.2">
      <c r="B57" s="17" t="s">
        <v>104</v>
      </c>
      <c r="C57" s="18" t="s">
        <v>28</v>
      </c>
      <c r="D57" s="18" t="s">
        <v>16</v>
      </c>
      <c r="E57" s="18" t="s">
        <v>105</v>
      </c>
      <c r="F57" s="16">
        <v>940</v>
      </c>
      <c r="G57" s="16">
        <v>376</v>
      </c>
      <c r="H57" s="16">
        <v>846</v>
      </c>
      <c r="I57" s="12"/>
    </row>
    <row r="58" spans="1:9" s="10" customFormat="1" ht="17.25" customHeight="1" x14ac:dyDescent="0.2">
      <c r="B58" s="17" t="s">
        <v>106</v>
      </c>
      <c r="C58" s="18" t="s">
        <v>107</v>
      </c>
      <c r="D58" s="18" t="s">
        <v>16</v>
      </c>
      <c r="E58" s="18" t="s">
        <v>20</v>
      </c>
      <c r="F58" s="16">
        <v>900</v>
      </c>
      <c r="G58" s="16">
        <v>540</v>
      </c>
      <c r="H58" s="16">
        <v>900</v>
      </c>
      <c r="I58" s="12"/>
    </row>
    <row r="59" spans="1:9" s="10" customFormat="1" ht="17.25" customHeight="1" x14ac:dyDescent="0.2">
      <c r="B59" s="17" t="s">
        <v>108</v>
      </c>
      <c r="C59" s="18" t="s">
        <v>15</v>
      </c>
      <c r="D59" s="18" t="s">
        <v>29</v>
      </c>
      <c r="E59" s="18" t="s">
        <v>109</v>
      </c>
      <c r="F59" s="16">
        <v>1736</v>
      </c>
      <c r="G59" s="16">
        <v>347.20000000000005</v>
      </c>
      <c r="H59" s="16">
        <v>434</v>
      </c>
      <c r="I59" s="12"/>
    </row>
    <row r="60" spans="1:9" s="10" customFormat="1" ht="17.25" customHeight="1" x14ac:dyDescent="0.2">
      <c r="B60" s="17" t="s">
        <v>110</v>
      </c>
      <c r="C60" s="18" t="s">
        <v>92</v>
      </c>
      <c r="D60" s="18" t="s">
        <v>111</v>
      </c>
      <c r="E60" s="18">
        <v>4</v>
      </c>
      <c r="F60" s="16">
        <v>2575</v>
      </c>
      <c r="G60" s="16">
        <v>10300</v>
      </c>
      <c r="H60" s="16">
        <v>10300</v>
      </c>
      <c r="I60" s="12"/>
    </row>
    <row r="61" spans="1:9" s="10" customFormat="1" ht="17.25" customHeight="1" x14ac:dyDescent="0.2">
      <c r="B61" s="17" t="s">
        <v>112</v>
      </c>
      <c r="C61" s="18" t="s">
        <v>19</v>
      </c>
      <c r="D61" s="18" t="s">
        <v>67</v>
      </c>
      <c r="E61" s="18" t="s">
        <v>113</v>
      </c>
      <c r="F61" s="16">
        <v>3650</v>
      </c>
      <c r="G61" s="16">
        <v>182.5</v>
      </c>
      <c r="H61" s="16">
        <v>365</v>
      </c>
      <c r="I61" s="12"/>
    </row>
    <row r="62" spans="1:9" s="10" customFormat="1" ht="17.25" customHeight="1" x14ac:dyDescent="0.2">
      <c r="B62" s="17" t="s">
        <v>114</v>
      </c>
      <c r="C62" s="18" t="s">
        <v>44</v>
      </c>
      <c r="D62" s="18" t="s">
        <v>115</v>
      </c>
      <c r="E62" s="18" t="s">
        <v>116</v>
      </c>
      <c r="F62" s="16">
        <v>1070</v>
      </c>
      <c r="G62" s="16">
        <v>1070</v>
      </c>
      <c r="H62" s="16">
        <v>1337.5</v>
      </c>
      <c r="I62" s="12"/>
    </row>
    <row r="63" spans="1:9" s="10" customFormat="1" ht="17.25" customHeight="1" x14ac:dyDescent="0.2">
      <c r="B63" s="17" t="s">
        <v>117</v>
      </c>
      <c r="C63" s="18" t="s">
        <v>24</v>
      </c>
      <c r="D63" s="18" t="s">
        <v>118</v>
      </c>
      <c r="E63" s="18" t="s">
        <v>119</v>
      </c>
      <c r="F63" s="16">
        <v>160</v>
      </c>
      <c r="G63" s="16">
        <v>240</v>
      </c>
      <c r="H63" s="16">
        <v>320</v>
      </c>
      <c r="I63" s="12"/>
    </row>
    <row r="64" spans="1:9" s="10" customFormat="1" ht="17.25" customHeight="1" x14ac:dyDescent="0.2">
      <c r="B64" s="17" t="s">
        <v>120</v>
      </c>
      <c r="C64" s="18" t="s">
        <v>121</v>
      </c>
      <c r="D64" s="18" t="s">
        <v>16</v>
      </c>
      <c r="E64" s="18" t="s">
        <v>22</v>
      </c>
      <c r="F64" s="16">
        <v>4950</v>
      </c>
      <c r="G64" s="16">
        <v>6187.5</v>
      </c>
      <c r="H64" s="16">
        <v>7425</v>
      </c>
      <c r="I64" s="12"/>
    </row>
    <row r="65" spans="1:9" s="10" customFormat="1" ht="17.25" customHeight="1" x14ac:dyDescent="0.2">
      <c r="B65" s="17" t="s">
        <v>122</v>
      </c>
      <c r="C65" s="18" t="s">
        <v>28</v>
      </c>
      <c r="D65" s="18" t="s">
        <v>29</v>
      </c>
      <c r="E65" s="18" t="s">
        <v>123</v>
      </c>
      <c r="F65" s="16">
        <v>1260</v>
      </c>
      <c r="G65" s="16">
        <v>504</v>
      </c>
      <c r="H65" s="16">
        <v>756</v>
      </c>
      <c r="I65" s="12"/>
    </row>
    <row r="66" spans="1:9" s="10" customFormat="1" ht="17.25" customHeight="1" x14ac:dyDescent="0.2">
      <c r="B66" s="17" t="s">
        <v>124</v>
      </c>
      <c r="C66" s="18" t="s">
        <v>28</v>
      </c>
      <c r="D66" s="18" t="s">
        <v>29</v>
      </c>
      <c r="E66" s="18" t="s">
        <v>125</v>
      </c>
      <c r="F66" s="16">
        <v>1285</v>
      </c>
      <c r="G66" s="16">
        <v>642.5</v>
      </c>
      <c r="H66" s="16">
        <v>1285</v>
      </c>
      <c r="I66" s="12"/>
    </row>
    <row r="67" spans="1:9" s="10" customFormat="1" ht="17.25" customHeight="1" x14ac:dyDescent="0.2">
      <c r="B67" s="17" t="s">
        <v>126</v>
      </c>
      <c r="C67" s="18" t="s">
        <v>107</v>
      </c>
      <c r="D67" s="18" t="s">
        <v>16</v>
      </c>
      <c r="E67" s="18" t="s">
        <v>127</v>
      </c>
      <c r="F67" s="16">
        <v>920</v>
      </c>
      <c r="G67" s="16">
        <v>460</v>
      </c>
      <c r="H67" s="16">
        <v>690</v>
      </c>
      <c r="I67" s="12"/>
    </row>
    <row r="68" spans="1:9" s="10" customFormat="1" ht="17.25" customHeight="1" x14ac:dyDescent="0.2">
      <c r="B68" s="17" t="s">
        <v>128</v>
      </c>
      <c r="C68" s="18" t="s">
        <v>28</v>
      </c>
      <c r="D68" s="18" t="s">
        <v>118</v>
      </c>
      <c r="E68" s="18" t="s">
        <v>129</v>
      </c>
      <c r="F68" s="16">
        <v>405</v>
      </c>
      <c r="G68" s="16">
        <v>202.5</v>
      </c>
      <c r="H68" s="16">
        <v>364.5</v>
      </c>
      <c r="I68" s="12"/>
    </row>
    <row r="69" spans="1:9" s="10" customFormat="1" ht="11.25" customHeight="1" x14ac:dyDescent="0.2">
      <c r="B69" s="59"/>
      <c r="C69" s="59"/>
      <c r="D69" s="59"/>
      <c r="E69" s="59"/>
      <c r="F69" s="59"/>
      <c r="G69" s="59"/>
      <c r="H69" s="59"/>
      <c r="I69" s="12"/>
    </row>
    <row r="70" spans="1:9" s="61" customFormat="1" ht="14.25" x14ac:dyDescent="0.2">
      <c r="A70" s="3"/>
      <c r="B70" s="60" t="s">
        <v>130</v>
      </c>
      <c r="C70" s="59"/>
      <c r="D70" s="59"/>
      <c r="E70" s="59"/>
      <c r="F70" s="59"/>
      <c r="G70" s="59"/>
      <c r="H70" s="59"/>
      <c r="I70" s="3"/>
    </row>
    <row r="71" spans="1:9" s="61" customFormat="1" ht="10.5" customHeight="1" x14ac:dyDescent="0.2">
      <c r="A71" s="3"/>
      <c r="B71" s="60" t="s">
        <v>131</v>
      </c>
      <c r="C71" s="59"/>
      <c r="D71" s="59"/>
      <c r="E71" s="59"/>
      <c r="F71" s="59"/>
      <c r="G71" s="59"/>
      <c r="H71" s="59"/>
      <c r="I71" s="3"/>
    </row>
    <row r="72" spans="1:9" s="63" customFormat="1" ht="10.5" customHeight="1" x14ac:dyDescent="0.2">
      <c r="A72" s="62"/>
      <c r="B72" s="60" t="s">
        <v>132</v>
      </c>
      <c r="C72" s="62"/>
      <c r="D72" s="62"/>
      <c r="E72" s="62"/>
      <c r="F72" s="62"/>
      <c r="G72" s="53"/>
      <c r="H72" s="62"/>
      <c r="I72" s="3"/>
    </row>
    <row r="73" spans="1:9" ht="14.25" x14ac:dyDescent="0.2">
      <c r="A73" s="3"/>
      <c r="B73" s="60" t="s">
        <v>133</v>
      </c>
      <c r="C73" s="3"/>
      <c r="D73" s="3"/>
      <c r="E73" s="3"/>
      <c r="F73" s="3"/>
      <c r="G73" s="53"/>
      <c r="H73" s="59"/>
      <c r="I73" s="3"/>
    </row>
    <row r="74" spans="1:9" ht="3.75" customHeight="1" x14ac:dyDescent="0.2">
      <c r="A74" s="3"/>
      <c r="B74" s="75" t="s">
        <v>134</v>
      </c>
      <c r="C74" s="76"/>
      <c r="D74" s="76"/>
      <c r="E74" s="76"/>
      <c r="F74" s="76"/>
      <c r="G74" s="76"/>
      <c r="H74" s="77"/>
      <c r="I74" s="3"/>
    </row>
    <row r="75" spans="1:9" ht="3.75" customHeight="1" x14ac:dyDescent="0.2">
      <c r="A75" s="3"/>
      <c r="B75" s="78"/>
      <c r="C75" s="79"/>
      <c r="D75" s="79"/>
      <c r="E75" s="79"/>
      <c r="F75" s="79"/>
      <c r="G75" s="79"/>
      <c r="H75" s="80"/>
      <c r="I75" s="3"/>
    </row>
    <row r="76" spans="1:9" ht="9.75" customHeight="1" x14ac:dyDescent="0.2">
      <c r="A76" s="3"/>
      <c r="B76" s="78"/>
      <c r="C76" s="79"/>
      <c r="D76" s="79"/>
      <c r="E76" s="79"/>
      <c r="F76" s="79"/>
      <c r="G76" s="79"/>
      <c r="H76" s="80"/>
      <c r="I76" s="3"/>
    </row>
    <row r="77" spans="1:9" ht="9.75" customHeight="1" x14ac:dyDescent="0.2">
      <c r="A77" s="3"/>
      <c r="B77" s="81"/>
      <c r="C77" s="82"/>
      <c r="D77" s="82"/>
      <c r="E77" s="82"/>
      <c r="F77" s="82"/>
      <c r="G77" s="82"/>
      <c r="H77" s="83"/>
      <c r="I77" s="3"/>
    </row>
    <row r="78" spans="1:9" s="61" customFormat="1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B79" s="3"/>
      <c r="C79" s="3"/>
      <c r="D79" s="3"/>
      <c r="E79" s="3"/>
      <c r="F79" s="3"/>
      <c r="G79" s="3"/>
      <c r="H79" s="3"/>
      <c r="I79" s="3"/>
    </row>
  </sheetData>
  <mergeCells count="14">
    <mergeCell ref="B74:H77"/>
    <mergeCell ref="F28:F30"/>
    <mergeCell ref="G28:G30"/>
    <mergeCell ref="H28:H30"/>
    <mergeCell ref="F41:F43"/>
    <mergeCell ref="G41:H43"/>
    <mergeCell ref="G44:G46"/>
    <mergeCell ref="H44:H46"/>
    <mergeCell ref="G12:H12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abSelected="1" topLeftCell="B1" workbookViewId="0">
      <selection activeCell="M11" sqref="M11"/>
    </sheetView>
  </sheetViews>
  <sheetFormatPr defaultColWidth="8" defaultRowHeight="12.75" x14ac:dyDescent="0.2"/>
  <cols>
    <col min="1" max="1" width="3.125" style="4" customWidth="1"/>
    <col min="2" max="2" width="35.625" style="4" customWidth="1"/>
    <col min="3" max="3" width="8" style="4"/>
    <col min="4" max="4" width="18.75" style="4" bestFit="1" customWidth="1"/>
    <col min="5" max="5" width="15" style="4" customWidth="1"/>
    <col min="6" max="6" width="15.875" style="4" customWidth="1"/>
    <col min="7" max="7" width="12.125" style="4" customWidth="1"/>
    <col min="8" max="8" width="12.125" style="61" customWidth="1"/>
    <col min="9" max="16384" width="8" style="4"/>
  </cols>
  <sheetData>
    <row r="1" spans="1:8" ht="9.75" customHeight="1" x14ac:dyDescent="0.2"/>
    <row r="2" spans="1:8" x14ac:dyDescent="0.2">
      <c r="A2" s="1"/>
      <c r="B2" s="2"/>
      <c r="C2" s="2"/>
      <c r="D2" s="2"/>
      <c r="E2" s="2"/>
      <c r="F2" s="2"/>
      <c r="G2" s="3"/>
      <c r="H2" s="3"/>
    </row>
    <row r="3" spans="1:8" x14ac:dyDescent="0.2">
      <c r="A3" s="1"/>
      <c r="B3" s="2"/>
      <c r="C3" s="2"/>
      <c r="D3" s="2"/>
      <c r="E3" s="2"/>
      <c r="F3" s="2"/>
      <c r="G3" s="3"/>
      <c r="H3" s="3"/>
    </row>
    <row r="4" spans="1:8" ht="8.25" customHeight="1" x14ac:dyDescent="0.2">
      <c r="A4" s="1"/>
      <c r="B4" s="2"/>
      <c r="C4" s="2"/>
      <c r="D4" s="2"/>
      <c r="E4" s="2"/>
      <c r="F4" s="2"/>
      <c r="G4" s="3"/>
      <c r="H4" s="3"/>
    </row>
    <row r="5" spans="1:8" ht="19.5" customHeight="1" x14ac:dyDescent="0.25">
      <c r="A5" s="1"/>
      <c r="B5" s="2"/>
      <c r="C5" s="5" t="s">
        <v>172</v>
      </c>
      <c r="E5" s="2"/>
      <c r="F5" s="2"/>
      <c r="G5" s="3"/>
      <c r="H5" s="3"/>
    </row>
    <row r="6" spans="1:8" ht="15.75" x14ac:dyDescent="0.25">
      <c r="A6" s="1"/>
      <c r="B6" s="6" t="s">
        <v>1</v>
      </c>
      <c r="C6" s="5"/>
      <c r="D6" s="7"/>
      <c r="E6" s="5"/>
      <c r="F6" s="5"/>
      <c r="G6" s="3"/>
      <c r="H6" s="3"/>
    </row>
    <row r="7" spans="1:8" ht="6.75" customHeight="1" x14ac:dyDescent="0.2">
      <c r="A7" s="1"/>
      <c r="B7" s="1"/>
      <c r="C7" s="7"/>
      <c r="D7" s="7"/>
      <c r="E7" s="7"/>
      <c r="F7" s="7"/>
      <c r="G7" s="3"/>
      <c r="H7" s="3"/>
    </row>
    <row r="8" spans="1:8" x14ac:dyDescent="0.2">
      <c r="A8" s="1"/>
      <c r="B8" s="65" t="s">
        <v>196</v>
      </c>
      <c r="C8" s="7"/>
      <c r="D8" s="7"/>
      <c r="E8" s="7"/>
      <c r="F8" s="7"/>
      <c r="G8" s="3"/>
      <c r="H8" s="3"/>
    </row>
    <row r="9" spans="1:8" x14ac:dyDescent="0.2">
      <c r="A9" s="1"/>
      <c r="B9" s="2" t="s">
        <v>173</v>
      </c>
      <c r="C9" s="2"/>
      <c r="D9" s="2"/>
      <c r="E9" s="2"/>
      <c r="F9" s="2"/>
      <c r="G9" s="3"/>
      <c r="H9" s="3"/>
    </row>
    <row r="10" spans="1:8" s="9" customFormat="1" ht="60" customHeight="1" x14ac:dyDescent="0.2">
      <c r="A10" s="2"/>
      <c r="B10" s="74" t="s">
        <v>4</v>
      </c>
      <c r="C10" s="74" t="s">
        <v>5</v>
      </c>
      <c r="D10" s="74" t="s">
        <v>198</v>
      </c>
      <c r="E10" s="74" t="s">
        <v>136</v>
      </c>
      <c r="F10" s="74" t="s">
        <v>148</v>
      </c>
      <c r="G10" s="74" t="s">
        <v>7</v>
      </c>
      <c r="H10" s="74"/>
    </row>
    <row r="11" spans="1:8" s="10" customFormat="1" ht="64.5" customHeight="1" x14ac:dyDescent="0.2">
      <c r="B11" s="74"/>
      <c r="C11" s="74"/>
      <c r="D11" s="74"/>
      <c r="E11" s="74"/>
      <c r="F11" s="74"/>
      <c r="G11" s="11" t="s">
        <v>8</v>
      </c>
      <c r="H11" s="11" t="s">
        <v>9</v>
      </c>
    </row>
    <row r="12" spans="1:8" s="10" customFormat="1" ht="15.75" customHeight="1" x14ac:dyDescent="0.2">
      <c r="B12" s="13" t="s">
        <v>10</v>
      </c>
      <c r="C12" s="14" t="s">
        <v>11</v>
      </c>
      <c r="D12" s="14" t="s">
        <v>165</v>
      </c>
      <c r="E12" s="14" t="s">
        <v>13</v>
      </c>
      <c r="F12" s="67">
        <v>700</v>
      </c>
      <c r="G12" s="66">
        <f>F12*0.5</f>
        <v>350</v>
      </c>
      <c r="H12" s="66">
        <f>F12*1.5</f>
        <v>1050</v>
      </c>
    </row>
    <row r="13" spans="1:8" s="10" customFormat="1" ht="15.75" customHeight="1" x14ac:dyDescent="0.2">
      <c r="B13" s="17" t="s">
        <v>14</v>
      </c>
      <c r="C13" s="18" t="s">
        <v>15</v>
      </c>
      <c r="D13" s="18" t="s">
        <v>16</v>
      </c>
      <c r="E13" s="18" t="s">
        <v>17</v>
      </c>
      <c r="F13" s="67">
        <v>8050</v>
      </c>
      <c r="G13" s="66">
        <f>F13*0.4</f>
        <v>3220</v>
      </c>
      <c r="H13" s="66">
        <f>F13*0.5</f>
        <v>4025</v>
      </c>
    </row>
    <row r="14" spans="1:8" s="10" customFormat="1" ht="15.75" customHeight="1" x14ac:dyDescent="0.2">
      <c r="B14" s="17" t="s">
        <v>18</v>
      </c>
      <c r="C14" s="18" t="s">
        <v>19</v>
      </c>
      <c r="D14" s="18" t="s">
        <v>16</v>
      </c>
      <c r="E14" s="18" t="s">
        <v>20</v>
      </c>
      <c r="F14" s="67">
        <v>3220</v>
      </c>
      <c r="G14" s="66">
        <f>F14*0.6</f>
        <v>1932</v>
      </c>
      <c r="H14" s="66">
        <f>F14*1</f>
        <v>3220</v>
      </c>
    </row>
    <row r="15" spans="1:8" s="10" customFormat="1" ht="15.75" customHeight="1" x14ac:dyDescent="0.2">
      <c r="B15" s="17" t="s">
        <v>174</v>
      </c>
      <c r="C15" s="18" t="s">
        <v>15</v>
      </c>
      <c r="D15" s="18" t="s">
        <v>16</v>
      </c>
      <c r="E15" s="18" t="s">
        <v>20</v>
      </c>
      <c r="F15" s="67">
        <v>3120</v>
      </c>
      <c r="G15" s="66">
        <f>F15*0.6</f>
        <v>1872</v>
      </c>
      <c r="H15" s="66">
        <f>F15*1</f>
        <v>3120</v>
      </c>
    </row>
    <row r="16" spans="1:8" s="10" customFormat="1" ht="15.75" customHeight="1" x14ac:dyDescent="0.2">
      <c r="B16" s="17" t="s">
        <v>21</v>
      </c>
      <c r="C16" s="18" t="s">
        <v>15</v>
      </c>
      <c r="D16" s="18" t="s">
        <v>16</v>
      </c>
      <c r="E16" s="18" t="s">
        <v>22</v>
      </c>
      <c r="F16" s="67">
        <v>2050</v>
      </c>
      <c r="G16" s="66">
        <f>F16*1.25</f>
        <v>2562.5</v>
      </c>
      <c r="H16" s="66">
        <f>F16*1.5</f>
        <v>3075</v>
      </c>
    </row>
    <row r="17" spans="2:8" s="10" customFormat="1" ht="15.75" customHeight="1" x14ac:dyDescent="0.2">
      <c r="B17" s="17" t="s">
        <v>23</v>
      </c>
      <c r="C17" s="18" t="s">
        <v>24</v>
      </c>
      <c r="D17" s="18" t="s">
        <v>25</v>
      </c>
      <c r="E17" s="18" t="s">
        <v>26</v>
      </c>
      <c r="F17" s="67">
        <v>1120</v>
      </c>
      <c r="G17" s="66">
        <f>F17*1</f>
        <v>1120</v>
      </c>
      <c r="H17" s="66">
        <f>F17*3</f>
        <v>3360</v>
      </c>
    </row>
    <row r="18" spans="2:8" s="10" customFormat="1" ht="15.75" customHeight="1" x14ac:dyDescent="0.2">
      <c r="B18" s="17" t="s">
        <v>183</v>
      </c>
      <c r="C18" s="18" t="s">
        <v>15</v>
      </c>
      <c r="D18" s="18" t="s">
        <v>67</v>
      </c>
      <c r="E18" s="18" t="s">
        <v>186</v>
      </c>
      <c r="F18" s="67">
        <v>15750</v>
      </c>
      <c r="G18" s="66">
        <f>F18*0.1</f>
        <v>1575</v>
      </c>
      <c r="H18" s="66">
        <f>F18*0.4</f>
        <v>6300</v>
      </c>
    </row>
    <row r="19" spans="2:8" s="10" customFormat="1" ht="15.75" customHeight="1" x14ac:dyDescent="0.2">
      <c r="B19" s="17" t="s">
        <v>27</v>
      </c>
      <c r="C19" s="18" t="s">
        <v>28</v>
      </c>
      <c r="D19" s="18" t="s">
        <v>29</v>
      </c>
      <c r="E19" s="18" t="s">
        <v>26</v>
      </c>
      <c r="F19" s="67">
        <v>1643</v>
      </c>
      <c r="G19" s="66">
        <f>F19*1</f>
        <v>1643</v>
      </c>
      <c r="H19" s="66">
        <f>F19*3</f>
        <v>4929</v>
      </c>
    </row>
    <row r="20" spans="2:8" s="10" customFormat="1" ht="15.75" customHeight="1" x14ac:dyDescent="0.2">
      <c r="B20" s="17" t="s">
        <v>30</v>
      </c>
      <c r="C20" s="18" t="s">
        <v>28</v>
      </c>
      <c r="D20" s="18" t="s">
        <v>16</v>
      </c>
      <c r="E20" s="18" t="s">
        <v>26</v>
      </c>
      <c r="F20" s="67">
        <v>1890</v>
      </c>
      <c r="G20" s="66">
        <f>F20*1</f>
        <v>1890</v>
      </c>
      <c r="H20" s="66">
        <f>F20*3</f>
        <v>5670</v>
      </c>
    </row>
    <row r="21" spans="2:8" s="10" customFormat="1" ht="15.75" customHeight="1" x14ac:dyDescent="0.2">
      <c r="B21" s="17" t="s">
        <v>30</v>
      </c>
      <c r="C21" s="18" t="s">
        <v>28</v>
      </c>
      <c r="D21" s="18" t="s">
        <v>31</v>
      </c>
      <c r="E21" s="18" t="s">
        <v>26</v>
      </c>
      <c r="F21" s="67">
        <v>1890</v>
      </c>
      <c r="G21" s="66">
        <f>F21*1</f>
        <v>1890</v>
      </c>
      <c r="H21" s="66">
        <f>F21*3</f>
        <v>5670</v>
      </c>
    </row>
    <row r="22" spans="2:8" s="10" customFormat="1" ht="15.75" customHeight="1" x14ac:dyDescent="0.2">
      <c r="B22" s="17" t="s">
        <v>32</v>
      </c>
      <c r="C22" s="18" t="s">
        <v>28</v>
      </c>
      <c r="D22" s="18" t="s">
        <v>16</v>
      </c>
      <c r="E22" s="18" t="s">
        <v>26</v>
      </c>
      <c r="F22" s="67">
        <v>2240</v>
      </c>
      <c r="G22" s="66">
        <f>F22*1</f>
        <v>2240</v>
      </c>
      <c r="H22" s="66">
        <f>F22*3</f>
        <v>6720</v>
      </c>
    </row>
    <row r="23" spans="2:8" s="40" customFormat="1" ht="15.75" customHeight="1" x14ac:dyDescent="0.2">
      <c r="B23" s="19" t="s">
        <v>33</v>
      </c>
      <c r="C23" s="14" t="s">
        <v>19</v>
      </c>
      <c r="D23" s="20" t="s">
        <v>16</v>
      </c>
      <c r="E23" s="20" t="s">
        <v>22</v>
      </c>
      <c r="F23" s="67">
        <v>1749</v>
      </c>
      <c r="G23" s="66">
        <f>F23*1.25</f>
        <v>2186.25</v>
      </c>
      <c r="H23" s="66">
        <f>F23*1.5</f>
        <v>2623.5</v>
      </c>
    </row>
    <row r="24" spans="2:8" s="40" customFormat="1" ht="15.75" customHeight="1" x14ac:dyDescent="0.2">
      <c r="B24" s="19" t="s">
        <v>145</v>
      </c>
      <c r="C24" s="14" t="s">
        <v>48</v>
      </c>
      <c r="D24" s="20" t="s">
        <v>29</v>
      </c>
      <c r="E24" s="20">
        <v>1</v>
      </c>
      <c r="F24" s="67">
        <v>300</v>
      </c>
      <c r="G24" s="66">
        <f>F24*E24</f>
        <v>300</v>
      </c>
      <c r="H24" s="66">
        <f>F24*E24</f>
        <v>300</v>
      </c>
    </row>
    <row r="25" spans="2:8" s="49" customFormat="1" ht="15.75" customHeight="1" x14ac:dyDescent="0.2">
      <c r="B25" s="17" t="s">
        <v>39</v>
      </c>
      <c r="C25" s="18" t="s">
        <v>19</v>
      </c>
      <c r="D25" s="18" t="s">
        <v>16</v>
      </c>
      <c r="E25" s="18" t="s">
        <v>40</v>
      </c>
      <c r="F25" s="67">
        <v>3790</v>
      </c>
      <c r="G25" s="66">
        <f>F25*0.2</f>
        <v>758</v>
      </c>
      <c r="H25" s="66">
        <f>F25*0.3</f>
        <v>1137</v>
      </c>
    </row>
    <row r="26" spans="2:8" s="10" customFormat="1" ht="15.75" customHeight="1" x14ac:dyDescent="0.2">
      <c r="B26" s="13" t="s">
        <v>43</v>
      </c>
      <c r="C26" s="14" t="s">
        <v>44</v>
      </c>
      <c r="D26" s="14" t="s">
        <v>45</v>
      </c>
      <c r="E26" s="14" t="s">
        <v>46</v>
      </c>
      <c r="F26" s="67">
        <v>3915</v>
      </c>
      <c r="G26" s="66">
        <f>F26*0.3</f>
        <v>1174.5</v>
      </c>
      <c r="H26" s="66">
        <f>F26*0.5</f>
        <v>1957.5</v>
      </c>
    </row>
    <row r="27" spans="2:8" s="10" customFormat="1" ht="15.75" customHeight="1" x14ac:dyDescent="0.2">
      <c r="B27" s="13" t="s">
        <v>146</v>
      </c>
      <c r="C27" s="14" t="s">
        <v>28</v>
      </c>
      <c r="D27" s="14" t="s">
        <v>29</v>
      </c>
      <c r="E27" s="14" t="s">
        <v>147</v>
      </c>
      <c r="F27" s="67">
        <v>3260</v>
      </c>
      <c r="G27" s="66">
        <f>F27*0.05</f>
        <v>163</v>
      </c>
      <c r="H27" s="66">
        <f>F27*0.2</f>
        <v>652</v>
      </c>
    </row>
    <row r="28" spans="2:8" s="10" customFormat="1" ht="15.75" customHeight="1" x14ac:dyDescent="0.2">
      <c r="B28" s="13" t="s">
        <v>159</v>
      </c>
      <c r="C28" s="14" t="s">
        <v>48</v>
      </c>
      <c r="D28" s="14" t="s">
        <v>12</v>
      </c>
      <c r="E28" s="14" t="s">
        <v>161</v>
      </c>
      <c r="F28" s="67">
        <v>3450</v>
      </c>
      <c r="G28" s="66">
        <f>F28*1</f>
        <v>3450</v>
      </c>
      <c r="H28" s="66">
        <f>F28*1.2</f>
        <v>4140</v>
      </c>
    </row>
    <row r="29" spans="2:8" s="10" customFormat="1" ht="15.75" customHeight="1" x14ac:dyDescent="0.2">
      <c r="B29" s="17" t="s">
        <v>53</v>
      </c>
      <c r="C29" s="18" t="s">
        <v>28</v>
      </c>
      <c r="D29" s="18" t="s">
        <v>16</v>
      </c>
      <c r="E29" s="18" t="s">
        <v>54</v>
      </c>
      <c r="F29" s="67">
        <v>2840</v>
      </c>
      <c r="G29" s="66">
        <f>F29*0.8</f>
        <v>2272</v>
      </c>
      <c r="H29" s="66">
        <f>F29*1</f>
        <v>2840</v>
      </c>
    </row>
    <row r="30" spans="2:8" s="10" customFormat="1" ht="15.75" customHeight="1" x14ac:dyDescent="0.2">
      <c r="B30" s="17" t="s">
        <v>55</v>
      </c>
      <c r="C30" s="18" t="s">
        <v>44</v>
      </c>
      <c r="D30" s="18" t="s">
        <v>56</v>
      </c>
      <c r="E30" s="18" t="s">
        <v>57</v>
      </c>
      <c r="F30" s="67">
        <v>11190</v>
      </c>
      <c r="G30" s="66">
        <f>F30*0.14</f>
        <v>1566.6000000000001</v>
      </c>
      <c r="H30" s="66">
        <f>F30*0.15</f>
        <v>1678.5</v>
      </c>
    </row>
    <row r="31" spans="2:8" s="53" customFormat="1" ht="15.75" customHeight="1" x14ac:dyDescent="0.2">
      <c r="B31" s="17" t="s">
        <v>58</v>
      </c>
      <c r="C31" s="18" t="s">
        <v>15</v>
      </c>
      <c r="D31" s="18" t="s">
        <v>16</v>
      </c>
      <c r="E31" s="18" t="s">
        <v>164</v>
      </c>
      <c r="F31" s="67">
        <v>3420</v>
      </c>
      <c r="G31" s="66">
        <f>F31*0.3</f>
        <v>1026</v>
      </c>
      <c r="H31" s="66">
        <f>F31*1.4</f>
        <v>4788</v>
      </c>
    </row>
    <row r="32" spans="2:8" s="53" customFormat="1" ht="15.75" customHeight="1" x14ac:dyDescent="0.2">
      <c r="B32" s="17" t="s">
        <v>175</v>
      </c>
      <c r="C32" s="18" t="s">
        <v>28</v>
      </c>
      <c r="D32" s="18" t="s">
        <v>29</v>
      </c>
      <c r="E32" s="18" t="s">
        <v>176</v>
      </c>
      <c r="F32" s="67">
        <v>2720</v>
      </c>
      <c r="G32" s="66">
        <f>F32*0.6</f>
        <v>1632</v>
      </c>
      <c r="H32" s="66">
        <f>F32*1</f>
        <v>2720</v>
      </c>
    </row>
    <row r="33" spans="1:8" s="53" customFormat="1" ht="15.75" customHeight="1" x14ac:dyDescent="0.2">
      <c r="B33" s="17" t="s">
        <v>63</v>
      </c>
      <c r="C33" s="18" t="s">
        <v>64</v>
      </c>
      <c r="D33" s="18" t="s">
        <v>29</v>
      </c>
      <c r="E33" s="18" t="s">
        <v>65</v>
      </c>
      <c r="F33" s="67">
        <v>2150</v>
      </c>
      <c r="G33" s="66">
        <f>F33*1.2</f>
        <v>2580</v>
      </c>
      <c r="H33" s="66">
        <f>F33*1.6</f>
        <v>3440</v>
      </c>
    </row>
    <row r="34" spans="1:8" s="10" customFormat="1" ht="15.75" customHeight="1" x14ac:dyDescent="0.2">
      <c r="B34" s="17" t="s">
        <v>66</v>
      </c>
      <c r="C34" s="18" t="s">
        <v>15</v>
      </c>
      <c r="D34" s="18" t="s">
        <v>67</v>
      </c>
      <c r="E34" s="18" t="s">
        <v>68</v>
      </c>
      <c r="F34" s="67">
        <v>9580</v>
      </c>
      <c r="G34" s="66">
        <f>F34*0.1</f>
        <v>958</v>
      </c>
      <c r="H34" s="66">
        <f>F34*0.45</f>
        <v>4311</v>
      </c>
    </row>
    <row r="35" spans="1:8" s="49" customFormat="1" ht="15.75" customHeight="1" x14ac:dyDescent="0.2">
      <c r="B35" s="17" t="s">
        <v>152</v>
      </c>
      <c r="C35" s="18" t="s">
        <v>15</v>
      </c>
      <c r="D35" s="18" t="s">
        <v>29</v>
      </c>
      <c r="E35" s="18" t="s">
        <v>155</v>
      </c>
      <c r="F35" s="67">
        <v>1710</v>
      </c>
      <c r="G35" s="66">
        <f>F35*1.75</f>
        <v>2992.5</v>
      </c>
      <c r="H35" s="66">
        <f>F35*2</f>
        <v>3420</v>
      </c>
    </row>
    <row r="36" spans="1:8" s="49" customFormat="1" ht="15.75" customHeight="1" x14ac:dyDescent="0.2">
      <c r="B36" s="17" t="s">
        <v>69</v>
      </c>
      <c r="C36" s="18" t="s">
        <v>44</v>
      </c>
      <c r="D36" s="18" t="s">
        <v>87</v>
      </c>
      <c r="E36" s="18" t="s">
        <v>71</v>
      </c>
      <c r="F36" s="67">
        <v>12600</v>
      </c>
      <c r="G36" s="66">
        <f>F36*0.03</f>
        <v>378</v>
      </c>
      <c r="H36" s="66">
        <f>F36*0.45</f>
        <v>5670</v>
      </c>
    </row>
    <row r="37" spans="1:8" s="49" customFormat="1" ht="15.75" customHeight="1" x14ac:dyDescent="0.2">
      <c r="B37" s="17" t="s">
        <v>72</v>
      </c>
      <c r="C37" s="18" t="s">
        <v>15</v>
      </c>
      <c r="D37" s="18" t="s">
        <v>16</v>
      </c>
      <c r="E37" s="18" t="s">
        <v>73</v>
      </c>
      <c r="F37" s="67">
        <v>8350</v>
      </c>
      <c r="G37" s="66">
        <f>F37*0.15</f>
        <v>1252.5</v>
      </c>
      <c r="H37" s="66">
        <f>F37*0.2</f>
        <v>1670</v>
      </c>
    </row>
    <row r="38" spans="1:8" s="10" customFormat="1" ht="15.75" customHeight="1" x14ac:dyDescent="0.2">
      <c r="B38" s="19" t="s">
        <v>74</v>
      </c>
      <c r="C38" s="20" t="s">
        <v>15</v>
      </c>
      <c r="D38" s="20" t="s">
        <v>16</v>
      </c>
      <c r="E38" s="20" t="s">
        <v>17</v>
      </c>
      <c r="F38" s="67">
        <v>4200</v>
      </c>
      <c r="G38" s="66">
        <f>F38*0.4</f>
        <v>1680</v>
      </c>
      <c r="H38" s="66">
        <f>F38*0.5</f>
        <v>2100</v>
      </c>
    </row>
    <row r="39" spans="1:8" s="10" customFormat="1" ht="15.75" customHeight="1" x14ac:dyDescent="0.2">
      <c r="B39" s="17" t="s">
        <v>149</v>
      </c>
      <c r="C39" s="18" t="s">
        <v>15</v>
      </c>
      <c r="D39" s="18" t="s">
        <v>29</v>
      </c>
      <c r="E39" s="18" t="s">
        <v>59</v>
      </c>
      <c r="F39" s="67">
        <v>5200</v>
      </c>
      <c r="G39" s="16">
        <f>F39*0.6</f>
        <v>3120</v>
      </c>
      <c r="H39" s="16">
        <f>F39*1.2</f>
        <v>6240</v>
      </c>
    </row>
    <row r="40" spans="1:8" s="10" customFormat="1" ht="15.75" customHeight="1" x14ac:dyDescent="0.2">
      <c r="B40" s="17" t="s">
        <v>142</v>
      </c>
      <c r="C40" s="18" t="s">
        <v>44</v>
      </c>
      <c r="D40" s="18" t="s">
        <v>197</v>
      </c>
      <c r="E40" s="18" t="s">
        <v>83</v>
      </c>
      <c r="F40" s="67">
        <v>16111</v>
      </c>
      <c r="G40" s="16">
        <f>F40*0.125</f>
        <v>2013.875</v>
      </c>
      <c r="H40" s="16">
        <f>F40*0.15</f>
        <v>2416.65</v>
      </c>
    </row>
    <row r="41" spans="1:8" s="10" customFormat="1" ht="15.75" customHeight="1" x14ac:dyDescent="0.2">
      <c r="A41" s="58"/>
      <c r="B41" s="68" t="s">
        <v>143</v>
      </c>
      <c r="C41" s="69" t="s">
        <v>19</v>
      </c>
      <c r="D41" s="69" t="s">
        <v>16</v>
      </c>
      <c r="E41" s="69" t="s">
        <v>22</v>
      </c>
      <c r="F41" s="67">
        <v>2610</v>
      </c>
      <c r="G41" s="70">
        <f>F41*1.25</f>
        <v>3262.5</v>
      </c>
      <c r="H41" s="70">
        <f>F41*1.5</f>
        <v>3915</v>
      </c>
    </row>
    <row r="42" spans="1:8" s="10" customFormat="1" ht="15.75" customHeight="1" x14ac:dyDescent="0.2">
      <c r="A42" s="58"/>
      <c r="B42" s="17" t="s">
        <v>86</v>
      </c>
      <c r="C42" s="18" t="s">
        <v>44</v>
      </c>
      <c r="D42" s="18" t="s">
        <v>87</v>
      </c>
      <c r="E42" s="18" t="s">
        <v>88</v>
      </c>
      <c r="F42" s="67">
        <v>13500</v>
      </c>
      <c r="G42" s="66">
        <f>F42*0.1</f>
        <v>1350</v>
      </c>
      <c r="H42" s="66">
        <f>F42*0.16</f>
        <v>2160</v>
      </c>
    </row>
    <row r="43" spans="1:8" s="10" customFormat="1" ht="15.75" customHeight="1" x14ac:dyDescent="0.2">
      <c r="B43" s="17" t="s">
        <v>184</v>
      </c>
      <c r="C43" s="18" t="s">
        <v>15</v>
      </c>
      <c r="D43" s="14" t="s">
        <v>67</v>
      </c>
      <c r="E43" s="18" t="s">
        <v>123</v>
      </c>
      <c r="F43" s="67">
        <v>3920</v>
      </c>
      <c r="G43" s="66">
        <f>F43*0.4</f>
        <v>1568</v>
      </c>
      <c r="H43" s="66">
        <f>F43*0.6</f>
        <v>2352</v>
      </c>
    </row>
    <row r="44" spans="1:8" s="10" customFormat="1" ht="15.75" customHeight="1" x14ac:dyDescent="0.2">
      <c r="A44" s="58"/>
      <c r="B44" s="71" t="s">
        <v>78</v>
      </c>
      <c r="C44" s="72" t="s">
        <v>15</v>
      </c>
      <c r="D44" s="73" t="s">
        <v>16</v>
      </c>
      <c r="E44" s="72" t="s">
        <v>150</v>
      </c>
      <c r="F44" s="67">
        <v>7300</v>
      </c>
      <c r="G44" s="36">
        <f>F44*0.15</f>
        <v>1095</v>
      </c>
      <c r="H44" s="36">
        <f>F44*12</f>
        <v>87600</v>
      </c>
    </row>
    <row r="45" spans="1:8" s="10" customFormat="1" ht="15.75" customHeight="1" x14ac:dyDescent="0.2">
      <c r="A45" s="58"/>
      <c r="B45" s="71" t="s">
        <v>185</v>
      </c>
      <c r="C45" s="72" t="s">
        <v>15</v>
      </c>
      <c r="D45" s="73" t="s">
        <v>67</v>
      </c>
      <c r="E45" s="72" t="s">
        <v>187</v>
      </c>
      <c r="F45" s="67">
        <v>8580</v>
      </c>
      <c r="G45" s="36">
        <f>F45*0.5</f>
        <v>4290</v>
      </c>
      <c r="H45" s="36">
        <f>F45*0.8</f>
        <v>6864</v>
      </c>
    </row>
    <row r="46" spans="1:8" s="10" customFormat="1" ht="15.75" customHeight="1" x14ac:dyDescent="0.2">
      <c r="B46" s="17" t="s">
        <v>89</v>
      </c>
      <c r="C46" s="18" t="s">
        <v>28</v>
      </c>
      <c r="D46" s="18" t="s">
        <v>29</v>
      </c>
      <c r="E46" s="18" t="s">
        <v>90</v>
      </c>
      <c r="F46" s="67">
        <v>1490</v>
      </c>
      <c r="G46" s="66">
        <f>F46*0.75</f>
        <v>1117.5</v>
      </c>
      <c r="H46" s="66">
        <f>F46*1.5</f>
        <v>2235</v>
      </c>
    </row>
    <row r="47" spans="1:8" s="10" customFormat="1" ht="15.75" customHeight="1" x14ac:dyDescent="0.2">
      <c r="B47" s="17" t="s">
        <v>91</v>
      </c>
      <c r="C47" s="18" t="s">
        <v>92</v>
      </c>
      <c r="D47" s="18" t="s">
        <v>93</v>
      </c>
      <c r="E47" s="18" t="s">
        <v>65</v>
      </c>
      <c r="F47" s="67">
        <v>970</v>
      </c>
      <c r="G47" s="66">
        <f>F47*1.2</f>
        <v>1164</v>
      </c>
      <c r="H47" s="66">
        <f>F47*1.6</f>
        <v>1552</v>
      </c>
    </row>
    <row r="48" spans="1:8" s="10" customFormat="1" ht="15.75" customHeight="1" x14ac:dyDescent="0.2">
      <c r="B48" s="17" t="s">
        <v>96</v>
      </c>
      <c r="C48" s="18" t="s">
        <v>11</v>
      </c>
      <c r="D48" s="18" t="s">
        <v>97</v>
      </c>
      <c r="E48" s="18">
        <v>3</v>
      </c>
      <c r="F48" s="67">
        <v>3750</v>
      </c>
      <c r="G48" s="66">
        <f>F48*3</f>
        <v>11250</v>
      </c>
      <c r="H48" s="66">
        <f>F48*E48</f>
        <v>11250</v>
      </c>
    </row>
    <row r="49" spans="1:8" s="10" customFormat="1" ht="15.75" customHeight="1" x14ac:dyDescent="0.2">
      <c r="B49" s="17" t="s">
        <v>98</v>
      </c>
      <c r="C49" s="18" t="s">
        <v>15</v>
      </c>
      <c r="D49" s="18" t="s">
        <v>99</v>
      </c>
      <c r="E49" s="18" t="s">
        <v>100</v>
      </c>
      <c r="F49" s="67">
        <v>2410</v>
      </c>
      <c r="G49" s="66">
        <f>F49*0.7</f>
        <v>1687</v>
      </c>
      <c r="H49" s="66">
        <f>F49*1</f>
        <v>2410</v>
      </c>
    </row>
    <row r="50" spans="1:8" s="10" customFormat="1" ht="15.75" customHeight="1" x14ac:dyDescent="0.2">
      <c r="B50" s="17" t="s">
        <v>98</v>
      </c>
      <c r="C50" s="18" t="s">
        <v>15</v>
      </c>
      <c r="D50" s="18" t="s">
        <v>29</v>
      </c>
      <c r="E50" s="18" t="s">
        <v>100</v>
      </c>
      <c r="F50" s="67">
        <v>2210</v>
      </c>
      <c r="G50" s="66">
        <f>F50*0.7</f>
        <v>1547</v>
      </c>
      <c r="H50" s="66">
        <f>F50*1</f>
        <v>2210</v>
      </c>
    </row>
    <row r="51" spans="1:8" s="10" customFormat="1" ht="15.75" customHeight="1" x14ac:dyDescent="0.2">
      <c r="B51" s="17" t="s">
        <v>101</v>
      </c>
      <c r="C51" s="18" t="s">
        <v>28</v>
      </c>
      <c r="D51" s="18" t="s">
        <v>29</v>
      </c>
      <c r="E51" s="18" t="s">
        <v>20</v>
      </c>
      <c r="F51" s="67">
        <v>2880</v>
      </c>
      <c r="G51" s="66">
        <f>F51*0.6</f>
        <v>1728</v>
      </c>
      <c r="H51" s="66">
        <f>F51*1</f>
        <v>2880</v>
      </c>
    </row>
    <row r="52" spans="1:8" s="10" customFormat="1" ht="15.75" customHeight="1" x14ac:dyDescent="0.2">
      <c r="B52" s="17" t="s">
        <v>158</v>
      </c>
      <c r="C52" s="18" t="s">
        <v>28</v>
      </c>
      <c r="D52" s="18" t="s">
        <v>29</v>
      </c>
      <c r="E52" s="18" t="s">
        <v>20</v>
      </c>
      <c r="F52" s="67">
        <v>2220</v>
      </c>
      <c r="G52" s="66">
        <f>F52*0.6</f>
        <v>1332</v>
      </c>
      <c r="H52" s="66">
        <f>F52*1</f>
        <v>2220</v>
      </c>
    </row>
    <row r="53" spans="1:8" s="10" customFormat="1" ht="15.75" customHeight="1" x14ac:dyDescent="0.2">
      <c r="B53" s="17" t="s">
        <v>178</v>
      </c>
      <c r="C53" s="18" t="s">
        <v>28</v>
      </c>
      <c r="D53" s="18" t="s">
        <v>179</v>
      </c>
      <c r="E53" s="18" t="s">
        <v>180</v>
      </c>
      <c r="F53" s="67">
        <v>1070</v>
      </c>
      <c r="G53" s="66">
        <f>F53*2</f>
        <v>2140</v>
      </c>
      <c r="H53" s="66">
        <f>F53*3</f>
        <v>3210</v>
      </c>
    </row>
    <row r="54" spans="1:8" s="10" customFormat="1" ht="15.75" customHeight="1" x14ac:dyDescent="0.2">
      <c r="B54" s="17" t="s">
        <v>139</v>
      </c>
      <c r="C54" s="18" t="s">
        <v>28</v>
      </c>
      <c r="D54" s="18" t="s">
        <v>12</v>
      </c>
      <c r="E54" s="18" t="s">
        <v>116</v>
      </c>
      <c r="F54" s="67">
        <v>1830</v>
      </c>
      <c r="G54" s="16">
        <f>F54*1</f>
        <v>1830</v>
      </c>
      <c r="H54" s="16">
        <f>F54*1.25</f>
        <v>2287.5</v>
      </c>
    </row>
    <row r="55" spans="1:8" s="10" customFormat="1" ht="15.75" customHeight="1" x14ac:dyDescent="0.2">
      <c r="B55" s="17" t="s">
        <v>102</v>
      </c>
      <c r="C55" s="18" t="s">
        <v>28</v>
      </c>
      <c r="D55" s="18" t="s">
        <v>103</v>
      </c>
      <c r="E55" s="18" t="s">
        <v>22</v>
      </c>
      <c r="F55" s="67">
        <v>1490</v>
      </c>
      <c r="G55" s="66">
        <f>F55*1.25</f>
        <v>1862.5</v>
      </c>
      <c r="H55" s="66">
        <f>F55*1.5</f>
        <v>2235</v>
      </c>
    </row>
    <row r="56" spans="1:8" s="10" customFormat="1" ht="15.75" customHeight="1" x14ac:dyDescent="0.2">
      <c r="B56" s="17" t="s">
        <v>104</v>
      </c>
      <c r="C56" s="18" t="s">
        <v>28</v>
      </c>
      <c r="D56" s="18" t="s">
        <v>16</v>
      </c>
      <c r="E56" s="18" t="s">
        <v>105</v>
      </c>
      <c r="F56" s="67">
        <v>1700</v>
      </c>
      <c r="G56" s="66">
        <f>F56*0.4</f>
        <v>680</v>
      </c>
      <c r="H56" s="66">
        <f>F56*0.9</f>
        <v>1530</v>
      </c>
    </row>
    <row r="57" spans="1:8" s="10" customFormat="1" ht="15.75" customHeight="1" x14ac:dyDescent="0.2">
      <c r="B57" s="17" t="s">
        <v>106</v>
      </c>
      <c r="C57" s="18" t="s">
        <v>107</v>
      </c>
      <c r="D57" s="18" t="s">
        <v>16</v>
      </c>
      <c r="E57" s="18" t="s">
        <v>20</v>
      </c>
      <c r="F57" s="67">
        <v>1640</v>
      </c>
      <c r="G57" s="66">
        <f>F57*0.6</f>
        <v>984</v>
      </c>
      <c r="H57" s="66">
        <f>F57*1</f>
        <v>1640</v>
      </c>
    </row>
    <row r="58" spans="1:8" s="10" customFormat="1" ht="15.75" customHeight="1" x14ac:dyDescent="0.2">
      <c r="B58" s="17" t="s">
        <v>108</v>
      </c>
      <c r="C58" s="18" t="s">
        <v>15</v>
      </c>
      <c r="D58" s="18" t="s">
        <v>29</v>
      </c>
      <c r="E58" s="18" t="s">
        <v>109</v>
      </c>
      <c r="F58" s="67">
        <v>2000</v>
      </c>
      <c r="G58" s="66">
        <f>F58*0.2</f>
        <v>400</v>
      </c>
      <c r="H58" s="66">
        <f>F58*0.25</f>
        <v>500</v>
      </c>
    </row>
    <row r="59" spans="1:8" s="10" customFormat="1" ht="15.75" customHeight="1" x14ac:dyDescent="0.2">
      <c r="B59" s="17" t="s">
        <v>181</v>
      </c>
      <c r="C59" s="18" t="s">
        <v>15</v>
      </c>
      <c r="D59" s="18" t="s">
        <v>29</v>
      </c>
      <c r="E59" s="18" t="s">
        <v>182</v>
      </c>
      <c r="F59" s="67">
        <v>3520</v>
      </c>
      <c r="G59" s="66">
        <f>F59*0.45</f>
        <v>1584</v>
      </c>
      <c r="H59" s="66">
        <f>F59*0.55</f>
        <v>1936.0000000000002</v>
      </c>
    </row>
    <row r="60" spans="1:8" s="10" customFormat="1" ht="15.75" customHeight="1" x14ac:dyDescent="0.2">
      <c r="B60" s="17" t="s">
        <v>112</v>
      </c>
      <c r="C60" s="18" t="s">
        <v>19</v>
      </c>
      <c r="D60" s="18" t="s">
        <v>67</v>
      </c>
      <c r="E60" s="18" t="s">
        <v>113</v>
      </c>
      <c r="F60" s="67">
        <v>5500</v>
      </c>
      <c r="G60" s="66">
        <f>F60*0.05</f>
        <v>275</v>
      </c>
      <c r="H60" s="66">
        <f>F60*0.1</f>
        <v>550</v>
      </c>
    </row>
    <row r="61" spans="1:8" s="61" customFormat="1" ht="15.75" customHeight="1" x14ac:dyDescent="0.2">
      <c r="A61" s="3"/>
      <c r="B61" s="17" t="s">
        <v>140</v>
      </c>
      <c r="C61" s="18" t="s">
        <v>28</v>
      </c>
      <c r="D61" s="18" t="s">
        <v>29</v>
      </c>
      <c r="E61" s="18" t="s">
        <v>141</v>
      </c>
      <c r="F61" s="67">
        <v>2260</v>
      </c>
      <c r="G61" s="16">
        <f>F61*0.4</f>
        <v>904</v>
      </c>
      <c r="H61" s="16">
        <f>F61*0.8</f>
        <v>1808</v>
      </c>
    </row>
    <row r="62" spans="1:8" s="63" customFormat="1" ht="15.75" customHeight="1" x14ac:dyDescent="0.2">
      <c r="A62" s="62"/>
      <c r="B62" s="17" t="s">
        <v>117</v>
      </c>
      <c r="C62" s="18" t="s">
        <v>24</v>
      </c>
      <c r="D62" s="18" t="s">
        <v>118</v>
      </c>
      <c r="E62" s="18" t="s">
        <v>144</v>
      </c>
      <c r="F62" s="67">
        <v>410</v>
      </c>
      <c r="G62" s="66">
        <f>F62*1.5</f>
        <v>615</v>
      </c>
      <c r="H62" s="66">
        <f>F62*3</f>
        <v>1230</v>
      </c>
    </row>
    <row r="63" spans="1:8" s="63" customFormat="1" ht="15.75" customHeight="1" x14ac:dyDescent="0.2">
      <c r="A63" s="62"/>
      <c r="B63" s="13" t="s">
        <v>160</v>
      </c>
      <c r="C63" s="14" t="s">
        <v>15</v>
      </c>
      <c r="D63" s="14" t="s">
        <v>29</v>
      </c>
      <c r="E63" s="14">
        <v>0.3</v>
      </c>
      <c r="F63" s="67">
        <v>7950</v>
      </c>
      <c r="G63" s="66">
        <f>F63*0.3</f>
        <v>2385</v>
      </c>
      <c r="H63" s="66">
        <f>F63*0.3</f>
        <v>2385</v>
      </c>
    </row>
    <row r="64" spans="1:8" ht="15.75" customHeight="1" x14ac:dyDescent="0.2">
      <c r="A64" s="3"/>
      <c r="B64" s="13" t="s">
        <v>120</v>
      </c>
      <c r="C64" s="14" t="s">
        <v>121</v>
      </c>
      <c r="D64" s="14" t="s">
        <v>16</v>
      </c>
      <c r="E64" s="14" t="s">
        <v>22</v>
      </c>
      <c r="F64" s="67">
        <v>6290</v>
      </c>
      <c r="G64" s="66">
        <f>F64*1.25</f>
        <v>7862.5</v>
      </c>
      <c r="H64" s="66">
        <f>F64*1.5</f>
        <v>9435</v>
      </c>
    </row>
    <row r="65" spans="1:8" x14ac:dyDescent="0.2">
      <c r="A65" s="3"/>
      <c r="B65" s="13" t="s">
        <v>122</v>
      </c>
      <c r="C65" s="14" t="s">
        <v>28</v>
      </c>
      <c r="D65" s="14" t="s">
        <v>29</v>
      </c>
      <c r="E65" s="14" t="s">
        <v>123</v>
      </c>
      <c r="F65" s="67">
        <v>2130</v>
      </c>
      <c r="G65" s="66">
        <f>F65*0.4</f>
        <v>852</v>
      </c>
      <c r="H65" s="66">
        <f>F65*0.6</f>
        <v>1278</v>
      </c>
    </row>
    <row r="66" spans="1:8" x14ac:dyDescent="0.2">
      <c r="A66" s="3"/>
      <c r="B66" s="13" t="s">
        <v>124</v>
      </c>
      <c r="C66" s="14" t="s">
        <v>28</v>
      </c>
      <c r="D66" s="14" t="s">
        <v>29</v>
      </c>
      <c r="E66" s="14" t="s">
        <v>125</v>
      </c>
      <c r="F66" s="67">
        <v>1700</v>
      </c>
      <c r="G66" s="66">
        <f>F66*0.5</f>
        <v>850</v>
      </c>
      <c r="H66" s="66">
        <f>F66*1</f>
        <v>1700</v>
      </c>
    </row>
    <row r="67" spans="1:8" x14ac:dyDescent="0.2">
      <c r="B67" s="13" t="s">
        <v>126</v>
      </c>
      <c r="C67" s="14" t="s">
        <v>107</v>
      </c>
      <c r="D67" s="14" t="s">
        <v>16</v>
      </c>
      <c r="E67" s="14" t="s">
        <v>127</v>
      </c>
      <c r="F67" s="67">
        <v>1710</v>
      </c>
      <c r="G67" s="66">
        <f>F67*0.5</f>
        <v>855</v>
      </c>
      <c r="H67" s="66">
        <f>F67*0.75</f>
        <v>1282.5</v>
      </c>
    </row>
    <row r="68" spans="1:8" x14ac:dyDescent="0.2">
      <c r="B68" s="13" t="s">
        <v>154</v>
      </c>
      <c r="C68" s="14" t="s">
        <v>15</v>
      </c>
      <c r="D68" s="14" t="s">
        <v>29</v>
      </c>
      <c r="E68" s="14" t="s">
        <v>156</v>
      </c>
      <c r="F68" s="67">
        <v>7950</v>
      </c>
      <c r="G68" s="66">
        <f>F68*0.3</f>
        <v>2385</v>
      </c>
      <c r="H68" s="66">
        <f>F68*0.35</f>
        <v>2782.5</v>
      </c>
    </row>
    <row r="69" spans="1:8" x14ac:dyDescent="0.2">
      <c r="B69" s="13" t="s">
        <v>128</v>
      </c>
      <c r="C69" s="14" t="s">
        <v>28</v>
      </c>
      <c r="D69" s="14" t="s">
        <v>118</v>
      </c>
      <c r="E69" s="14" t="s">
        <v>125</v>
      </c>
      <c r="F69" s="67">
        <v>800</v>
      </c>
      <c r="G69" s="66">
        <f>F69*0.5</f>
        <v>400</v>
      </c>
      <c r="H69" s="66">
        <f>F69*1</f>
        <v>800</v>
      </c>
    </row>
    <row r="70" spans="1:8" ht="6.75" customHeight="1" x14ac:dyDescent="0.2">
      <c r="B70" s="59"/>
      <c r="C70" s="59"/>
      <c r="D70" s="59"/>
      <c r="E70" s="59"/>
      <c r="F70" s="59"/>
      <c r="G70" s="59"/>
      <c r="H70" s="59"/>
    </row>
    <row r="71" spans="1:8" x14ac:dyDescent="0.2">
      <c r="B71" s="96" t="s">
        <v>166</v>
      </c>
      <c r="C71" s="97"/>
      <c r="D71" s="97"/>
      <c r="E71" s="97"/>
      <c r="F71" s="97"/>
      <c r="G71" s="97"/>
      <c r="H71" s="98"/>
    </row>
    <row r="72" spans="1:8" x14ac:dyDescent="0.2">
      <c r="B72" s="99"/>
      <c r="C72" s="100"/>
      <c r="D72" s="100"/>
      <c r="E72" s="100"/>
      <c r="F72" s="100"/>
      <c r="G72" s="100"/>
      <c r="H72" s="101"/>
    </row>
    <row r="73" spans="1:8" ht="6" customHeight="1" x14ac:dyDescent="0.2">
      <c r="B73" s="99"/>
      <c r="C73" s="100"/>
      <c r="D73" s="100"/>
      <c r="E73" s="100"/>
      <c r="F73" s="100"/>
      <c r="G73" s="100"/>
      <c r="H73" s="101"/>
    </row>
    <row r="74" spans="1:8" ht="1.5" customHeight="1" x14ac:dyDescent="0.2">
      <c r="B74" s="102"/>
      <c r="C74" s="103"/>
      <c r="D74" s="103"/>
      <c r="E74" s="103"/>
      <c r="F74" s="103"/>
      <c r="G74" s="103"/>
      <c r="H74" s="104"/>
    </row>
    <row r="75" spans="1:8" x14ac:dyDescent="0.2">
      <c r="B75" s="3"/>
      <c r="C75" s="3"/>
      <c r="D75" s="3"/>
      <c r="E75" s="3"/>
      <c r="F75" s="3"/>
      <c r="G75" s="3"/>
      <c r="H75" s="3"/>
    </row>
    <row r="76" spans="1:8" x14ac:dyDescent="0.2">
      <c r="B76" s="3"/>
      <c r="C76" s="3"/>
      <c r="D76" s="3"/>
      <c r="E76" s="3"/>
      <c r="F76" s="3"/>
      <c r="G76" s="3"/>
      <c r="H76" s="3"/>
    </row>
  </sheetData>
  <mergeCells count="7">
    <mergeCell ref="B71:H74"/>
    <mergeCell ref="G10:H10"/>
    <mergeCell ref="B10:B11"/>
    <mergeCell ref="C10:C11"/>
    <mergeCell ref="D10:D11"/>
    <mergeCell ref="E10:E11"/>
    <mergeCell ref="F10:F11"/>
  </mergeCells>
  <pageMargins left="0.25" right="0.25" top="0.75" bottom="0.75" header="0.3" footer="0.3"/>
  <pageSetup paperSize="9" scale="61" orientation="portrait" r:id="rId1"/>
  <ignoredErrors>
    <ignoredError sqref="H42 H67 H35 G68 G18:H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2" workbookViewId="0">
      <selection activeCell="J22" sqref="J1:J1048576"/>
    </sheetView>
  </sheetViews>
  <sheetFormatPr defaultRowHeight="14.25" x14ac:dyDescent="0.2"/>
  <cols>
    <col min="1" max="1" width="25.125" customWidth="1"/>
    <col min="2" max="2" width="6.5" customWidth="1"/>
    <col min="3" max="3" width="17.125" customWidth="1"/>
    <col min="9" max="9" width="20" bestFit="1" customWidth="1"/>
  </cols>
  <sheetData>
    <row r="1" spans="1:10" x14ac:dyDescent="0.2">
      <c r="A1" t="s">
        <v>4</v>
      </c>
      <c r="B1" t="s">
        <v>5</v>
      </c>
      <c r="C1" t="s">
        <v>167</v>
      </c>
      <c r="D1" t="s">
        <v>168</v>
      </c>
      <c r="E1" t="s">
        <v>169</v>
      </c>
      <c r="F1" t="s">
        <v>7</v>
      </c>
      <c r="H1">
        <v>1.03</v>
      </c>
      <c r="I1" t="s">
        <v>4</v>
      </c>
    </row>
    <row r="2" spans="1:10" x14ac:dyDescent="0.2">
      <c r="F2" t="s">
        <v>8</v>
      </c>
      <c r="G2" t="s">
        <v>9</v>
      </c>
      <c r="H2" t="s">
        <v>170</v>
      </c>
      <c r="J2" t="s">
        <v>171</v>
      </c>
    </row>
    <row r="3" spans="1:10" x14ac:dyDescent="0.2">
      <c r="A3" t="s">
        <v>10</v>
      </c>
      <c r="B3" t="s">
        <v>11</v>
      </c>
      <c r="C3" t="s">
        <v>165</v>
      </c>
      <c r="D3" t="s">
        <v>13</v>
      </c>
      <c r="E3">
        <v>650</v>
      </c>
      <c r="F3">
        <v>325</v>
      </c>
      <c r="G3">
        <v>975</v>
      </c>
      <c r="H3">
        <v>669.5</v>
      </c>
      <c r="I3" t="s">
        <v>10</v>
      </c>
      <c r="J3">
        <v>688</v>
      </c>
    </row>
    <row r="4" spans="1:10" x14ac:dyDescent="0.2">
      <c r="A4" t="s">
        <v>14</v>
      </c>
      <c r="B4" t="s">
        <v>15</v>
      </c>
      <c r="C4" t="s">
        <v>16</v>
      </c>
      <c r="D4" t="s">
        <v>17</v>
      </c>
      <c r="E4">
        <v>7858</v>
      </c>
      <c r="F4">
        <v>3143.2000000000003</v>
      </c>
      <c r="G4">
        <v>3929</v>
      </c>
      <c r="H4">
        <v>8093.74</v>
      </c>
      <c r="I4" t="s">
        <v>14</v>
      </c>
      <c r="J4">
        <v>7990</v>
      </c>
    </row>
    <row r="5" spans="1:10" x14ac:dyDescent="0.2">
      <c r="A5" t="s">
        <v>18</v>
      </c>
      <c r="B5" t="s">
        <v>19</v>
      </c>
      <c r="C5" t="s">
        <v>16</v>
      </c>
      <c r="D5" t="s">
        <v>20</v>
      </c>
      <c r="E5">
        <v>3085</v>
      </c>
      <c r="F5">
        <v>1851</v>
      </c>
      <c r="G5">
        <v>3085</v>
      </c>
      <c r="H5">
        <v>3177.55</v>
      </c>
      <c r="I5" t="s">
        <v>18</v>
      </c>
      <c r="J5">
        <v>3085</v>
      </c>
    </row>
    <row r="6" spans="1:10" x14ac:dyDescent="0.2">
      <c r="A6" t="s">
        <v>21</v>
      </c>
      <c r="B6" t="s">
        <v>15</v>
      </c>
      <c r="C6" t="s">
        <v>16</v>
      </c>
      <c r="D6" t="s">
        <v>22</v>
      </c>
      <c r="E6">
        <v>1969</v>
      </c>
      <c r="F6">
        <v>2461.25</v>
      </c>
      <c r="G6">
        <v>2953.5</v>
      </c>
      <c r="H6">
        <v>2028.0700000000002</v>
      </c>
      <c r="I6" t="s">
        <v>21</v>
      </c>
      <c r="J6">
        <v>1969</v>
      </c>
    </row>
    <row r="7" spans="1:10" x14ac:dyDescent="0.2">
      <c r="A7" t="s">
        <v>23</v>
      </c>
      <c r="B7" t="s">
        <v>24</v>
      </c>
      <c r="C7" t="s">
        <v>25</v>
      </c>
      <c r="D7" t="s">
        <v>26</v>
      </c>
      <c r="E7">
        <v>1063</v>
      </c>
      <c r="F7">
        <v>1063</v>
      </c>
      <c r="G7">
        <v>3189</v>
      </c>
      <c r="H7">
        <v>1094.8900000000001</v>
      </c>
      <c r="I7" t="s">
        <v>23</v>
      </c>
      <c r="J7">
        <v>1105</v>
      </c>
    </row>
    <row r="8" spans="1:10" x14ac:dyDescent="0.2">
      <c r="A8" t="s">
        <v>27</v>
      </c>
      <c r="B8" t="s">
        <v>28</v>
      </c>
      <c r="C8" t="s">
        <v>29</v>
      </c>
      <c r="D8" t="s">
        <v>26</v>
      </c>
      <c r="E8">
        <v>1538</v>
      </c>
      <c r="F8">
        <v>1538</v>
      </c>
      <c r="G8">
        <v>4614</v>
      </c>
      <c r="H8">
        <v>1584.14</v>
      </c>
      <c r="I8" t="s">
        <v>27</v>
      </c>
      <c r="J8">
        <v>1595</v>
      </c>
    </row>
    <row r="9" spans="1:10" x14ac:dyDescent="0.2">
      <c r="A9" t="s">
        <v>30</v>
      </c>
      <c r="B9" t="s">
        <v>28</v>
      </c>
      <c r="C9" t="s">
        <v>16</v>
      </c>
      <c r="D9" t="s">
        <v>26</v>
      </c>
      <c r="E9">
        <v>1782</v>
      </c>
      <c r="F9">
        <v>1782</v>
      </c>
      <c r="G9">
        <v>5346</v>
      </c>
      <c r="H9">
        <v>1835.46</v>
      </c>
      <c r="I9" t="s">
        <v>30</v>
      </c>
      <c r="J9">
        <v>1835</v>
      </c>
    </row>
    <row r="10" spans="1:10" x14ac:dyDescent="0.2">
      <c r="A10" t="s">
        <v>30</v>
      </c>
      <c r="B10" t="s">
        <v>28</v>
      </c>
      <c r="C10" t="s">
        <v>31</v>
      </c>
      <c r="D10" t="s">
        <v>26</v>
      </c>
      <c r="E10">
        <v>1782</v>
      </c>
      <c r="F10">
        <v>1782</v>
      </c>
      <c r="G10">
        <v>5346</v>
      </c>
      <c r="H10">
        <v>1835.46</v>
      </c>
      <c r="I10" t="s">
        <v>30</v>
      </c>
      <c r="J10">
        <v>1835</v>
      </c>
    </row>
    <row r="11" spans="1:10" x14ac:dyDescent="0.2">
      <c r="A11" t="s">
        <v>32</v>
      </c>
      <c r="B11" t="s">
        <v>28</v>
      </c>
      <c r="C11" t="s">
        <v>16</v>
      </c>
      <c r="D11" t="s">
        <v>26</v>
      </c>
      <c r="E11">
        <v>2109</v>
      </c>
      <c r="F11">
        <v>2109</v>
      </c>
      <c r="G11">
        <v>6327</v>
      </c>
      <c r="H11">
        <v>2172.27</v>
      </c>
      <c r="I11" t="s">
        <v>32</v>
      </c>
      <c r="J11">
        <v>2175</v>
      </c>
    </row>
    <row r="12" spans="1:10" x14ac:dyDescent="0.2">
      <c r="A12" t="s">
        <v>33</v>
      </c>
      <c r="B12" t="s">
        <v>19</v>
      </c>
      <c r="C12" t="s">
        <v>16</v>
      </c>
      <c r="D12" t="s">
        <v>22</v>
      </c>
      <c r="E12">
        <v>1650</v>
      </c>
      <c r="F12">
        <v>2062.5</v>
      </c>
      <c r="G12">
        <v>2475</v>
      </c>
      <c r="H12">
        <v>1699.5</v>
      </c>
      <c r="I12" t="s">
        <v>33</v>
      </c>
      <c r="J12">
        <v>1698</v>
      </c>
    </row>
    <row r="13" spans="1:10" x14ac:dyDescent="0.2">
      <c r="A13" t="s">
        <v>39</v>
      </c>
      <c r="B13" t="s">
        <v>19</v>
      </c>
      <c r="C13" t="s">
        <v>16</v>
      </c>
      <c r="D13" t="s">
        <v>40</v>
      </c>
      <c r="E13">
        <v>3620</v>
      </c>
      <c r="F13">
        <v>724</v>
      </c>
      <c r="G13">
        <v>1086</v>
      </c>
      <c r="H13">
        <v>3728.6</v>
      </c>
      <c r="I13" t="s">
        <v>39</v>
      </c>
      <c r="J13">
        <v>3728</v>
      </c>
    </row>
    <row r="14" spans="1:10" x14ac:dyDescent="0.2">
      <c r="A14" t="s">
        <v>151</v>
      </c>
      <c r="C14" t="s">
        <v>42</v>
      </c>
      <c r="E14">
        <v>25913</v>
      </c>
      <c r="F14">
        <v>1295.6499999999999</v>
      </c>
      <c r="G14">
        <v>2159.4166666666665</v>
      </c>
      <c r="H14">
        <v>26690.39</v>
      </c>
      <c r="I14" t="s">
        <v>151</v>
      </c>
      <c r="J14">
        <v>26680</v>
      </c>
    </row>
    <row r="15" spans="1:10" x14ac:dyDescent="0.2">
      <c r="A15" t="s">
        <v>43</v>
      </c>
      <c r="B15" t="s">
        <v>44</v>
      </c>
      <c r="C15" t="s">
        <v>45</v>
      </c>
      <c r="D15" t="s">
        <v>46</v>
      </c>
      <c r="I15" t="s">
        <v>43</v>
      </c>
    </row>
    <row r="16" spans="1:10" x14ac:dyDescent="0.2">
      <c r="A16" t="s">
        <v>145</v>
      </c>
      <c r="B16" t="s">
        <v>48</v>
      </c>
      <c r="C16" t="s">
        <v>49</v>
      </c>
      <c r="D16">
        <v>0.5</v>
      </c>
      <c r="I16" t="s">
        <v>145</v>
      </c>
    </row>
    <row r="17" spans="1:10" x14ac:dyDescent="0.2">
      <c r="A17" t="s">
        <v>50</v>
      </c>
      <c r="B17" t="s">
        <v>44</v>
      </c>
      <c r="C17" t="s">
        <v>51</v>
      </c>
      <c r="D17" t="s">
        <v>52</v>
      </c>
      <c r="E17">
        <v>7828</v>
      </c>
      <c r="F17">
        <v>156.56</v>
      </c>
      <c r="G17">
        <v>782.80000000000007</v>
      </c>
      <c r="H17">
        <v>8062.84</v>
      </c>
      <c r="I17" t="s">
        <v>50</v>
      </c>
      <c r="J17">
        <v>8100</v>
      </c>
    </row>
    <row r="18" spans="1:10" x14ac:dyDescent="0.2">
      <c r="A18" t="s">
        <v>146</v>
      </c>
      <c r="B18" t="s">
        <v>28</v>
      </c>
      <c r="C18" t="s">
        <v>162</v>
      </c>
      <c r="D18" t="s">
        <v>147</v>
      </c>
      <c r="E18">
        <v>3131</v>
      </c>
      <c r="F18">
        <v>133</v>
      </c>
      <c r="G18">
        <v>530</v>
      </c>
      <c r="H18">
        <v>3224.9300000000003</v>
      </c>
      <c r="I18" t="s">
        <v>146</v>
      </c>
      <c r="J18">
        <v>3228</v>
      </c>
    </row>
    <row r="19" spans="1:10" x14ac:dyDescent="0.2">
      <c r="A19" t="s">
        <v>159</v>
      </c>
      <c r="B19" t="s">
        <v>48</v>
      </c>
      <c r="C19" t="s">
        <v>12</v>
      </c>
      <c r="D19" t="s">
        <v>161</v>
      </c>
      <c r="E19">
        <v>3120</v>
      </c>
      <c r="F19">
        <v>3120</v>
      </c>
      <c r="G19">
        <v>3744</v>
      </c>
      <c r="H19">
        <v>3213.6</v>
      </c>
      <c r="I19" t="s">
        <v>159</v>
      </c>
      <c r="J19">
        <v>3418</v>
      </c>
    </row>
    <row r="20" spans="1:10" x14ac:dyDescent="0.2">
      <c r="A20" t="s">
        <v>53</v>
      </c>
      <c r="B20" t="s">
        <v>28</v>
      </c>
      <c r="C20" t="s">
        <v>16</v>
      </c>
      <c r="D20" t="s">
        <v>54</v>
      </c>
      <c r="E20">
        <v>2721</v>
      </c>
      <c r="F20">
        <v>2176.8000000000002</v>
      </c>
      <c r="G20">
        <v>2721</v>
      </c>
      <c r="H20">
        <v>2802.63</v>
      </c>
      <c r="I20" t="s">
        <v>53</v>
      </c>
      <c r="J20">
        <v>2808</v>
      </c>
    </row>
    <row r="21" spans="1:10" x14ac:dyDescent="0.2">
      <c r="A21" t="s">
        <v>55</v>
      </c>
      <c r="B21" t="s">
        <v>44</v>
      </c>
      <c r="C21" t="s">
        <v>56</v>
      </c>
      <c r="D21" t="s">
        <v>57</v>
      </c>
      <c r="E21">
        <v>10732</v>
      </c>
      <c r="F21">
        <v>1502.4800000000002</v>
      </c>
      <c r="G21">
        <v>1609.8</v>
      </c>
      <c r="H21">
        <v>11053.960000000001</v>
      </c>
      <c r="I21" t="s">
        <v>55</v>
      </c>
      <c r="J21">
        <v>11058</v>
      </c>
    </row>
    <row r="22" spans="1:10" x14ac:dyDescent="0.2">
      <c r="A22" t="s">
        <v>58</v>
      </c>
      <c r="B22" t="s">
        <v>15</v>
      </c>
      <c r="C22" t="s">
        <v>157</v>
      </c>
      <c r="D22" t="s">
        <v>164</v>
      </c>
      <c r="E22">
        <v>3288</v>
      </c>
      <c r="F22">
        <v>986.4</v>
      </c>
      <c r="G22">
        <v>4603.2</v>
      </c>
      <c r="H22">
        <v>3386.64</v>
      </c>
      <c r="I22" t="s">
        <v>58</v>
      </c>
      <c r="J22">
        <v>3388</v>
      </c>
    </row>
    <row r="23" spans="1:10" x14ac:dyDescent="0.2">
      <c r="A23" t="s">
        <v>63</v>
      </c>
      <c r="B23" t="s">
        <v>64</v>
      </c>
      <c r="C23" t="s">
        <v>29</v>
      </c>
      <c r="D23" t="s">
        <v>65</v>
      </c>
      <c r="E23">
        <v>2071</v>
      </c>
      <c r="F23">
        <v>2485.1999999999998</v>
      </c>
      <c r="G23">
        <v>3313.6000000000004</v>
      </c>
      <c r="H23">
        <v>2133.13</v>
      </c>
      <c r="I23" t="s">
        <v>63</v>
      </c>
      <c r="J23">
        <v>2128</v>
      </c>
    </row>
    <row r="24" spans="1:10" x14ac:dyDescent="0.2">
      <c r="A24" t="s">
        <v>66</v>
      </c>
      <c r="B24" t="s">
        <v>15</v>
      </c>
      <c r="C24" t="s">
        <v>67</v>
      </c>
      <c r="D24" t="s">
        <v>68</v>
      </c>
      <c r="E24">
        <v>9198</v>
      </c>
      <c r="F24">
        <v>919.80000000000007</v>
      </c>
      <c r="G24">
        <v>4139.1000000000004</v>
      </c>
      <c r="H24">
        <v>9473.94</v>
      </c>
      <c r="I24" t="s">
        <v>66</v>
      </c>
      <c r="J24">
        <v>9488</v>
      </c>
    </row>
    <row r="25" spans="1:10" x14ac:dyDescent="0.2">
      <c r="A25" t="s">
        <v>152</v>
      </c>
      <c r="B25" t="s">
        <v>15</v>
      </c>
      <c r="C25" t="s">
        <v>29</v>
      </c>
      <c r="D25" t="s">
        <v>155</v>
      </c>
      <c r="E25">
        <v>1644</v>
      </c>
      <c r="F25">
        <v>2877</v>
      </c>
      <c r="G25">
        <v>3288</v>
      </c>
      <c r="H25">
        <v>1693.32</v>
      </c>
      <c r="I25" t="s">
        <v>152</v>
      </c>
      <c r="J25">
        <v>1688</v>
      </c>
    </row>
    <row r="26" spans="1:10" x14ac:dyDescent="0.2">
      <c r="A26" t="s">
        <v>69</v>
      </c>
      <c r="B26" t="s">
        <v>44</v>
      </c>
      <c r="C26" t="s">
        <v>163</v>
      </c>
      <c r="D26" t="s">
        <v>71</v>
      </c>
      <c r="E26">
        <v>12090</v>
      </c>
      <c r="F26">
        <v>362.7</v>
      </c>
      <c r="G26">
        <v>5440.5</v>
      </c>
      <c r="H26">
        <v>12452.7</v>
      </c>
      <c r="I26" t="s">
        <v>69</v>
      </c>
      <c r="J26">
        <v>12448</v>
      </c>
    </row>
    <row r="27" spans="1:10" x14ac:dyDescent="0.2">
      <c r="A27" t="s">
        <v>72</v>
      </c>
      <c r="B27" t="s">
        <v>15</v>
      </c>
      <c r="C27" t="s">
        <v>16</v>
      </c>
      <c r="D27" t="s">
        <v>73</v>
      </c>
      <c r="E27">
        <v>8023</v>
      </c>
      <c r="F27">
        <v>1203.45</v>
      </c>
      <c r="G27">
        <v>1604.6000000000001</v>
      </c>
      <c r="H27">
        <v>8263.69</v>
      </c>
      <c r="I27" t="s">
        <v>72</v>
      </c>
      <c r="J27">
        <v>8023</v>
      </c>
    </row>
    <row r="28" spans="1:10" x14ac:dyDescent="0.2">
      <c r="A28" t="s">
        <v>74</v>
      </c>
      <c r="B28" t="s">
        <v>15</v>
      </c>
      <c r="C28" t="s">
        <v>16</v>
      </c>
      <c r="D28" t="s">
        <v>17</v>
      </c>
      <c r="E28">
        <v>4030</v>
      </c>
      <c r="F28">
        <v>1612</v>
      </c>
      <c r="G28">
        <v>2015</v>
      </c>
      <c r="H28">
        <v>4150.9000000000005</v>
      </c>
      <c r="I28" t="s">
        <v>74</v>
      </c>
      <c r="J28">
        <v>4030</v>
      </c>
    </row>
    <row r="29" spans="1:10" x14ac:dyDescent="0.2">
      <c r="A29" t="s">
        <v>149</v>
      </c>
      <c r="B29" t="s">
        <v>15</v>
      </c>
      <c r="C29" t="s">
        <v>29</v>
      </c>
      <c r="D29" t="s">
        <v>59</v>
      </c>
      <c r="E29">
        <v>4984</v>
      </c>
      <c r="F29">
        <v>2990.4</v>
      </c>
      <c r="G29">
        <v>5980.8</v>
      </c>
      <c r="H29">
        <v>5133.5200000000004</v>
      </c>
      <c r="I29" t="s">
        <v>149</v>
      </c>
      <c r="J29">
        <v>5138</v>
      </c>
    </row>
    <row r="30" spans="1:10" x14ac:dyDescent="0.2">
      <c r="A30" t="s">
        <v>153</v>
      </c>
      <c r="C30" t="s">
        <v>42</v>
      </c>
      <c r="E30">
        <v>39900</v>
      </c>
      <c r="F30">
        <v>2216.6666666666665</v>
      </c>
      <c r="G30">
        <v>2659.9999999999995</v>
      </c>
      <c r="H30">
        <v>41097</v>
      </c>
      <c r="I30" t="s">
        <v>153</v>
      </c>
      <c r="J30">
        <v>41088</v>
      </c>
    </row>
    <row r="31" spans="1:10" x14ac:dyDescent="0.2">
      <c r="A31" t="s">
        <v>142</v>
      </c>
      <c r="B31" t="s">
        <v>44</v>
      </c>
      <c r="C31" t="s">
        <v>82</v>
      </c>
      <c r="D31" t="s">
        <v>83</v>
      </c>
      <c r="I31" t="s">
        <v>142</v>
      </c>
    </row>
    <row r="32" spans="1:10" x14ac:dyDescent="0.2">
      <c r="A32" t="s">
        <v>145</v>
      </c>
      <c r="B32" t="s">
        <v>48</v>
      </c>
      <c r="C32" t="s">
        <v>84</v>
      </c>
      <c r="D32">
        <v>1</v>
      </c>
      <c r="I32" t="s">
        <v>145</v>
      </c>
    </row>
    <row r="33" spans="1:10" x14ac:dyDescent="0.2">
      <c r="A33" t="s">
        <v>143</v>
      </c>
      <c r="B33" t="s">
        <v>19</v>
      </c>
      <c r="C33" t="s">
        <v>16</v>
      </c>
      <c r="D33" t="s">
        <v>22</v>
      </c>
      <c r="E33">
        <v>2500</v>
      </c>
      <c r="F33">
        <v>3125</v>
      </c>
      <c r="G33">
        <v>3750</v>
      </c>
      <c r="H33">
        <v>2575</v>
      </c>
      <c r="I33" t="s">
        <v>143</v>
      </c>
      <c r="J33">
        <v>2578</v>
      </c>
    </row>
    <row r="34" spans="1:10" x14ac:dyDescent="0.2">
      <c r="A34" t="s">
        <v>86</v>
      </c>
      <c r="B34" t="s">
        <v>44</v>
      </c>
      <c r="C34" t="s">
        <v>87</v>
      </c>
      <c r="D34" t="s">
        <v>88</v>
      </c>
      <c r="E34">
        <v>13003</v>
      </c>
      <c r="F34">
        <v>1300.3000000000002</v>
      </c>
      <c r="G34">
        <v>2080.48</v>
      </c>
      <c r="H34">
        <v>13393.09</v>
      </c>
      <c r="I34" t="s">
        <v>86</v>
      </c>
      <c r="J34">
        <v>13388</v>
      </c>
    </row>
    <row r="35" spans="1:10" x14ac:dyDescent="0.2">
      <c r="A35" t="s">
        <v>78</v>
      </c>
      <c r="B35" t="s">
        <v>15</v>
      </c>
      <c r="C35" t="s">
        <v>16</v>
      </c>
      <c r="D35" t="s">
        <v>150</v>
      </c>
      <c r="E35">
        <v>7200</v>
      </c>
      <c r="F35">
        <v>1080</v>
      </c>
      <c r="G35">
        <v>86400</v>
      </c>
      <c r="H35">
        <v>7416</v>
      </c>
      <c r="I35" t="s">
        <v>78</v>
      </c>
      <c r="J35">
        <v>7200</v>
      </c>
    </row>
    <row r="36" spans="1:10" x14ac:dyDescent="0.2">
      <c r="A36" t="s">
        <v>89</v>
      </c>
      <c r="B36" t="s">
        <v>28</v>
      </c>
      <c r="C36" t="s">
        <v>29</v>
      </c>
      <c r="D36" t="s">
        <v>90</v>
      </c>
      <c r="E36">
        <v>1432</v>
      </c>
      <c r="F36">
        <v>1074</v>
      </c>
      <c r="G36">
        <v>2148</v>
      </c>
      <c r="H36">
        <v>1474.96</v>
      </c>
      <c r="I36" t="s">
        <v>89</v>
      </c>
      <c r="J36">
        <v>1478</v>
      </c>
    </row>
    <row r="37" spans="1:10" x14ac:dyDescent="0.2">
      <c r="A37" t="s">
        <v>91</v>
      </c>
      <c r="B37" t="s">
        <v>92</v>
      </c>
      <c r="C37" t="s">
        <v>93</v>
      </c>
      <c r="D37" t="s">
        <v>65</v>
      </c>
      <c r="E37">
        <v>880</v>
      </c>
      <c r="F37">
        <v>1056</v>
      </c>
      <c r="G37">
        <v>1408</v>
      </c>
      <c r="H37">
        <v>906.4</v>
      </c>
      <c r="I37" t="s">
        <v>91</v>
      </c>
      <c r="J37">
        <v>958</v>
      </c>
    </row>
    <row r="38" spans="1:10" x14ac:dyDescent="0.2">
      <c r="A38" t="s">
        <v>96</v>
      </c>
      <c r="B38" t="s">
        <v>11</v>
      </c>
      <c r="C38" t="s">
        <v>97</v>
      </c>
      <c r="D38">
        <v>3</v>
      </c>
      <c r="E38">
        <v>3606</v>
      </c>
      <c r="F38">
        <v>10818</v>
      </c>
      <c r="G38">
        <v>10818</v>
      </c>
      <c r="H38">
        <v>3714.1800000000003</v>
      </c>
      <c r="I38" t="s">
        <v>96</v>
      </c>
      <c r="J38">
        <v>3708</v>
      </c>
    </row>
    <row r="39" spans="1:10" x14ac:dyDescent="0.2">
      <c r="A39" t="s">
        <v>98</v>
      </c>
      <c r="B39" t="s">
        <v>15</v>
      </c>
      <c r="C39" t="s">
        <v>99</v>
      </c>
      <c r="D39" t="s">
        <v>100</v>
      </c>
      <c r="E39">
        <v>2323</v>
      </c>
      <c r="F39">
        <v>1626.1</v>
      </c>
      <c r="G39">
        <v>2323</v>
      </c>
      <c r="H39">
        <v>2392.69</v>
      </c>
      <c r="I39" t="s">
        <v>98</v>
      </c>
      <c r="J39">
        <v>2388</v>
      </c>
    </row>
    <row r="40" spans="1:10" x14ac:dyDescent="0.2">
      <c r="A40" t="s">
        <v>98</v>
      </c>
      <c r="B40" t="s">
        <v>15</v>
      </c>
      <c r="C40" t="s">
        <v>29</v>
      </c>
      <c r="D40" t="s">
        <v>100</v>
      </c>
      <c r="E40">
        <v>2121</v>
      </c>
      <c r="F40">
        <v>1484.6999999999998</v>
      </c>
      <c r="G40">
        <v>2121</v>
      </c>
      <c r="H40">
        <v>2184.63</v>
      </c>
      <c r="I40" t="s">
        <v>98</v>
      </c>
      <c r="J40">
        <v>2188</v>
      </c>
    </row>
    <row r="41" spans="1:10" x14ac:dyDescent="0.2">
      <c r="A41" t="s">
        <v>101</v>
      </c>
      <c r="B41" t="s">
        <v>28</v>
      </c>
      <c r="C41" t="s">
        <v>29</v>
      </c>
      <c r="D41" t="s">
        <v>20</v>
      </c>
      <c r="E41">
        <v>2767</v>
      </c>
      <c r="F41">
        <v>1660.2</v>
      </c>
      <c r="G41">
        <v>2767</v>
      </c>
      <c r="H41">
        <v>2850.01</v>
      </c>
      <c r="I41" t="s">
        <v>101</v>
      </c>
      <c r="J41">
        <v>2848</v>
      </c>
    </row>
    <row r="42" spans="1:10" x14ac:dyDescent="0.2">
      <c r="A42" t="s">
        <v>158</v>
      </c>
      <c r="B42" t="s">
        <v>28</v>
      </c>
      <c r="C42" t="s">
        <v>29</v>
      </c>
      <c r="D42" t="s">
        <v>20</v>
      </c>
      <c r="E42">
        <v>2138</v>
      </c>
      <c r="F42">
        <v>1282.8</v>
      </c>
      <c r="G42">
        <v>2138</v>
      </c>
      <c r="H42">
        <v>2202.14</v>
      </c>
      <c r="I42" t="s">
        <v>158</v>
      </c>
      <c r="J42">
        <v>2198</v>
      </c>
    </row>
    <row r="43" spans="1:10" x14ac:dyDescent="0.2">
      <c r="A43" t="s">
        <v>139</v>
      </c>
      <c r="B43" t="s">
        <v>28</v>
      </c>
      <c r="C43" t="s">
        <v>12</v>
      </c>
      <c r="D43" t="s">
        <v>116</v>
      </c>
      <c r="E43">
        <v>1751</v>
      </c>
      <c r="F43">
        <v>1751</v>
      </c>
      <c r="G43">
        <v>2188.75</v>
      </c>
      <c r="H43">
        <v>1803.53</v>
      </c>
      <c r="I43" t="s">
        <v>139</v>
      </c>
      <c r="J43">
        <v>1808</v>
      </c>
    </row>
    <row r="44" spans="1:10" x14ac:dyDescent="0.2">
      <c r="A44" t="s">
        <v>102</v>
      </c>
      <c r="B44" t="s">
        <v>28</v>
      </c>
      <c r="C44" t="s">
        <v>103</v>
      </c>
      <c r="D44" t="s">
        <v>22</v>
      </c>
      <c r="E44">
        <v>1424</v>
      </c>
      <c r="F44">
        <v>1780</v>
      </c>
      <c r="G44">
        <v>2136</v>
      </c>
      <c r="H44">
        <v>1466.72</v>
      </c>
      <c r="I44" t="s">
        <v>102</v>
      </c>
      <c r="J44">
        <v>1468</v>
      </c>
    </row>
    <row r="45" spans="1:10" x14ac:dyDescent="0.2">
      <c r="A45" t="s">
        <v>104</v>
      </c>
      <c r="B45" t="s">
        <v>28</v>
      </c>
      <c r="C45" t="s">
        <v>16</v>
      </c>
      <c r="D45" t="s">
        <v>105</v>
      </c>
      <c r="E45">
        <v>1638</v>
      </c>
      <c r="F45">
        <v>655.20000000000005</v>
      </c>
      <c r="G45">
        <v>1474.2</v>
      </c>
      <c r="H45">
        <v>1687.14</v>
      </c>
      <c r="I45" t="s">
        <v>104</v>
      </c>
      <c r="J45">
        <v>1688</v>
      </c>
    </row>
    <row r="46" spans="1:10" x14ac:dyDescent="0.2">
      <c r="A46" t="s">
        <v>106</v>
      </c>
      <c r="B46" t="s">
        <v>107</v>
      </c>
      <c r="C46" t="s">
        <v>16</v>
      </c>
      <c r="D46" t="s">
        <v>20</v>
      </c>
      <c r="E46">
        <v>1575</v>
      </c>
      <c r="F46">
        <v>945</v>
      </c>
      <c r="G46">
        <v>1575</v>
      </c>
      <c r="H46">
        <v>1622.25</v>
      </c>
      <c r="I46" t="s">
        <v>106</v>
      </c>
      <c r="J46">
        <v>1618</v>
      </c>
    </row>
    <row r="47" spans="1:10" x14ac:dyDescent="0.2">
      <c r="A47" t="s">
        <v>108</v>
      </c>
      <c r="B47" t="s">
        <v>15</v>
      </c>
      <c r="C47" t="s">
        <v>29</v>
      </c>
      <c r="D47" t="s">
        <v>109</v>
      </c>
      <c r="E47">
        <v>2938</v>
      </c>
      <c r="F47">
        <v>587.6</v>
      </c>
      <c r="G47">
        <v>734.5</v>
      </c>
      <c r="H47">
        <v>3026.14</v>
      </c>
      <c r="I47" t="s">
        <v>108</v>
      </c>
      <c r="J47">
        <v>2938</v>
      </c>
    </row>
    <row r="48" spans="1:10" x14ac:dyDescent="0.2">
      <c r="A48" t="s">
        <v>112</v>
      </c>
      <c r="B48" t="s">
        <v>19</v>
      </c>
      <c r="C48" t="s">
        <v>67</v>
      </c>
      <c r="D48" t="s">
        <v>113</v>
      </c>
      <c r="E48">
        <v>6150</v>
      </c>
      <c r="F48">
        <v>307.5</v>
      </c>
      <c r="G48">
        <v>615</v>
      </c>
      <c r="H48">
        <v>6334.5</v>
      </c>
      <c r="I48" t="s">
        <v>112</v>
      </c>
      <c r="J48">
        <v>6338</v>
      </c>
    </row>
    <row r="49" spans="1:10" x14ac:dyDescent="0.2">
      <c r="A49" t="s">
        <v>114</v>
      </c>
      <c r="B49" t="s">
        <v>44</v>
      </c>
      <c r="C49" t="s">
        <v>115</v>
      </c>
      <c r="D49" t="s">
        <v>116</v>
      </c>
      <c r="E49">
        <v>2227</v>
      </c>
      <c r="F49">
        <v>2227</v>
      </c>
      <c r="G49">
        <v>2783.75</v>
      </c>
      <c r="H49">
        <v>2293.81</v>
      </c>
      <c r="I49" t="s">
        <v>114</v>
      </c>
      <c r="J49">
        <v>2288</v>
      </c>
    </row>
    <row r="50" spans="1:10" x14ac:dyDescent="0.2">
      <c r="A50" t="s">
        <v>140</v>
      </c>
      <c r="B50" t="s">
        <v>28</v>
      </c>
      <c r="C50" t="s">
        <v>29</v>
      </c>
      <c r="D50" t="s">
        <v>141</v>
      </c>
      <c r="E50">
        <v>2180</v>
      </c>
      <c r="F50">
        <v>872</v>
      </c>
      <c r="G50">
        <v>1744</v>
      </c>
      <c r="H50">
        <v>2245.4</v>
      </c>
      <c r="I50" t="s">
        <v>140</v>
      </c>
      <c r="J50">
        <v>2238</v>
      </c>
    </row>
    <row r="51" spans="1:10" x14ac:dyDescent="0.2">
      <c r="A51" t="s">
        <v>117</v>
      </c>
      <c r="B51" t="s">
        <v>24</v>
      </c>
      <c r="C51" t="s">
        <v>118</v>
      </c>
      <c r="D51" t="s">
        <v>144</v>
      </c>
      <c r="E51">
        <v>381</v>
      </c>
      <c r="F51">
        <v>571.5</v>
      </c>
      <c r="G51">
        <v>1143</v>
      </c>
      <c r="H51">
        <v>392.43</v>
      </c>
      <c r="I51" t="s">
        <v>117</v>
      </c>
      <c r="J51">
        <v>408</v>
      </c>
    </row>
    <row r="52" spans="1:10" x14ac:dyDescent="0.2">
      <c r="A52" t="s">
        <v>160</v>
      </c>
      <c r="B52" t="s">
        <v>15</v>
      </c>
      <c r="C52" t="s">
        <v>29</v>
      </c>
      <c r="D52">
        <v>0.3</v>
      </c>
      <c r="E52">
        <v>7530</v>
      </c>
      <c r="F52">
        <v>2259</v>
      </c>
      <c r="G52">
        <v>2259</v>
      </c>
      <c r="H52">
        <v>7755.9000000000005</v>
      </c>
      <c r="I52" t="s">
        <v>160</v>
      </c>
      <c r="J52">
        <v>7758</v>
      </c>
    </row>
    <row r="53" spans="1:10" x14ac:dyDescent="0.2">
      <c r="A53" t="s">
        <v>120</v>
      </c>
      <c r="B53" t="s">
        <v>121</v>
      </c>
      <c r="C53" t="s">
        <v>16</v>
      </c>
      <c r="D53" t="s">
        <v>22</v>
      </c>
      <c r="E53">
        <v>6045</v>
      </c>
      <c r="F53">
        <v>7556.25</v>
      </c>
      <c r="G53">
        <v>9067.5</v>
      </c>
      <c r="H53">
        <v>6226.35</v>
      </c>
      <c r="I53" t="s">
        <v>120</v>
      </c>
      <c r="J53">
        <v>6045</v>
      </c>
    </row>
    <row r="54" spans="1:10" x14ac:dyDescent="0.2">
      <c r="A54" t="s">
        <v>122</v>
      </c>
      <c r="B54" t="s">
        <v>28</v>
      </c>
      <c r="C54" t="s">
        <v>29</v>
      </c>
      <c r="D54" t="s">
        <v>123</v>
      </c>
      <c r="E54">
        <v>2053</v>
      </c>
      <c r="F54">
        <v>821.2</v>
      </c>
      <c r="G54">
        <v>1231.8</v>
      </c>
      <c r="H54">
        <v>2114.59</v>
      </c>
      <c r="I54" t="s">
        <v>122</v>
      </c>
      <c r="J54">
        <v>2108</v>
      </c>
    </row>
    <row r="55" spans="1:10" x14ac:dyDescent="0.2">
      <c r="A55" t="s">
        <v>124</v>
      </c>
      <c r="B55" t="s">
        <v>28</v>
      </c>
      <c r="C55" t="s">
        <v>29</v>
      </c>
      <c r="D55" t="s">
        <v>125</v>
      </c>
      <c r="E55">
        <v>1624</v>
      </c>
      <c r="F55">
        <v>812</v>
      </c>
      <c r="G55">
        <v>1624</v>
      </c>
      <c r="H55">
        <v>1672.72</v>
      </c>
      <c r="I55" t="s">
        <v>124</v>
      </c>
      <c r="J55">
        <v>1678</v>
      </c>
    </row>
    <row r="56" spans="1:10" x14ac:dyDescent="0.2">
      <c r="A56" t="s">
        <v>126</v>
      </c>
      <c r="B56" t="s">
        <v>107</v>
      </c>
      <c r="C56" t="s">
        <v>16</v>
      </c>
      <c r="D56" t="s">
        <v>127</v>
      </c>
      <c r="E56">
        <v>1628</v>
      </c>
      <c r="F56">
        <v>814</v>
      </c>
      <c r="G56">
        <v>1221</v>
      </c>
      <c r="H56">
        <v>1676.8400000000001</v>
      </c>
      <c r="I56" t="s">
        <v>126</v>
      </c>
      <c r="J56">
        <v>1688</v>
      </c>
    </row>
    <row r="57" spans="1:10" x14ac:dyDescent="0.2">
      <c r="A57" t="s">
        <v>154</v>
      </c>
      <c r="B57" t="s">
        <v>15</v>
      </c>
      <c r="C57" t="s">
        <v>29</v>
      </c>
      <c r="D57" t="s">
        <v>156</v>
      </c>
      <c r="E57">
        <v>7636</v>
      </c>
      <c r="F57">
        <v>2290.7999999999997</v>
      </c>
      <c r="G57">
        <v>2672.6</v>
      </c>
      <c r="H57">
        <v>7865.08</v>
      </c>
      <c r="I57" t="s">
        <v>154</v>
      </c>
      <c r="J57">
        <v>7868</v>
      </c>
    </row>
    <row r="58" spans="1:10" x14ac:dyDescent="0.2">
      <c r="A58" t="s">
        <v>128</v>
      </c>
      <c r="B58" t="s">
        <v>28</v>
      </c>
      <c r="C58" t="s">
        <v>118</v>
      </c>
      <c r="D58" t="s">
        <v>125</v>
      </c>
      <c r="E58">
        <v>776</v>
      </c>
      <c r="F58">
        <v>388</v>
      </c>
      <c r="G58">
        <v>776</v>
      </c>
      <c r="H58">
        <v>799.28</v>
      </c>
      <c r="I58" t="s">
        <v>128</v>
      </c>
      <c r="J58">
        <v>828</v>
      </c>
    </row>
  </sheetData>
  <autoFilter ref="A1:C5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4" workbookViewId="0">
      <selection activeCell="A37" sqref="A37:XFD37"/>
    </sheetView>
  </sheetViews>
  <sheetFormatPr defaultRowHeight="14.25" x14ac:dyDescent="0.2"/>
  <cols>
    <col min="1" max="1" width="46.5" bestFit="1" customWidth="1"/>
    <col min="2" max="2" width="8.875" bestFit="1" customWidth="1"/>
    <col min="3" max="3" width="16.625" bestFit="1" customWidth="1"/>
    <col min="4" max="4" width="25.375" bestFit="1" customWidth="1"/>
  </cols>
  <sheetData>
    <row r="1" spans="1:4" x14ac:dyDescent="0.2">
      <c r="A1" t="s">
        <v>188</v>
      </c>
      <c r="B1" t="s">
        <v>189</v>
      </c>
      <c r="C1" t="s">
        <v>190</v>
      </c>
      <c r="D1" t="s">
        <v>191</v>
      </c>
    </row>
    <row r="2" spans="1:4" x14ac:dyDescent="0.2">
      <c r="A2" t="s">
        <v>10</v>
      </c>
      <c r="B2">
        <v>4228811</v>
      </c>
      <c r="C2">
        <v>650000</v>
      </c>
      <c r="D2">
        <v>700</v>
      </c>
    </row>
    <row r="3" spans="1:4" x14ac:dyDescent="0.2">
      <c r="A3" t="s">
        <v>14</v>
      </c>
      <c r="B3">
        <v>79648987</v>
      </c>
      <c r="C3">
        <v>55000</v>
      </c>
      <c r="D3">
        <v>8050</v>
      </c>
    </row>
    <row r="4" spans="1:4" x14ac:dyDescent="0.2">
      <c r="A4" t="s">
        <v>18</v>
      </c>
      <c r="B4">
        <v>80243723</v>
      </c>
      <c r="C4">
        <v>70000</v>
      </c>
      <c r="D4">
        <v>3220</v>
      </c>
    </row>
    <row r="5" spans="1:4" x14ac:dyDescent="0.2">
      <c r="A5" t="s">
        <v>21</v>
      </c>
      <c r="B5">
        <v>80002866</v>
      </c>
      <c r="C5">
        <v>110000</v>
      </c>
      <c r="D5">
        <v>2050</v>
      </c>
    </row>
    <row r="6" spans="1:4" x14ac:dyDescent="0.2">
      <c r="A6" t="s">
        <v>174</v>
      </c>
      <c r="B6">
        <v>81765251</v>
      </c>
      <c r="C6">
        <v>15000</v>
      </c>
      <c r="D6">
        <v>3120</v>
      </c>
    </row>
    <row r="7" spans="1:4" x14ac:dyDescent="0.2">
      <c r="A7" t="s">
        <v>23</v>
      </c>
      <c r="B7">
        <v>79261713</v>
      </c>
      <c r="C7">
        <v>100000</v>
      </c>
      <c r="D7">
        <v>1120</v>
      </c>
    </row>
    <row r="8" spans="1:4" x14ac:dyDescent="0.2">
      <c r="A8" t="s">
        <v>183</v>
      </c>
      <c r="B8">
        <v>84125482</v>
      </c>
      <c r="C8">
        <v>10000</v>
      </c>
      <c r="D8">
        <v>15750</v>
      </c>
    </row>
    <row r="9" spans="1:4" x14ac:dyDescent="0.2">
      <c r="A9" t="s">
        <v>27</v>
      </c>
      <c r="B9">
        <v>79875916</v>
      </c>
      <c r="C9">
        <v>1000000</v>
      </c>
      <c r="D9">
        <v>1643</v>
      </c>
    </row>
    <row r="10" spans="1:4" x14ac:dyDescent="0.2">
      <c r="A10" t="s">
        <v>30</v>
      </c>
      <c r="B10">
        <v>79853890</v>
      </c>
      <c r="C10">
        <v>350000</v>
      </c>
      <c r="D10">
        <v>1890</v>
      </c>
    </row>
    <row r="11" spans="1:4" x14ac:dyDescent="0.2">
      <c r="A11" t="s">
        <v>192</v>
      </c>
      <c r="B11">
        <v>80183267</v>
      </c>
      <c r="C11">
        <v>50000</v>
      </c>
      <c r="D11">
        <v>1890</v>
      </c>
    </row>
    <row r="12" spans="1:4" x14ac:dyDescent="0.2">
      <c r="A12" s="17" t="s">
        <v>32</v>
      </c>
      <c r="B12">
        <v>4328670</v>
      </c>
      <c r="C12">
        <v>500000</v>
      </c>
      <c r="D12">
        <v>2240</v>
      </c>
    </row>
    <row r="13" spans="1:4" x14ac:dyDescent="0.2">
      <c r="A13" s="19" t="s">
        <v>33</v>
      </c>
      <c r="B13">
        <v>80586280</v>
      </c>
      <c r="C13">
        <v>360000</v>
      </c>
      <c r="D13">
        <v>1749</v>
      </c>
    </row>
    <row r="14" spans="1:4" x14ac:dyDescent="0.2">
      <c r="A14" t="s">
        <v>39</v>
      </c>
      <c r="B14">
        <v>79712111</v>
      </c>
      <c r="C14">
        <v>50000</v>
      </c>
      <c r="D14">
        <v>3790</v>
      </c>
    </row>
    <row r="15" spans="1:4" x14ac:dyDescent="0.2">
      <c r="A15" t="s">
        <v>145</v>
      </c>
      <c r="B15">
        <v>79643500</v>
      </c>
      <c r="C15">
        <v>222335</v>
      </c>
      <c r="D15">
        <v>300</v>
      </c>
    </row>
    <row r="16" spans="1:4" x14ac:dyDescent="0.2">
      <c r="A16" s="13" t="s">
        <v>43</v>
      </c>
      <c r="B16">
        <v>79732775</v>
      </c>
      <c r="C16">
        <v>15006</v>
      </c>
      <c r="D16">
        <v>3915</v>
      </c>
    </row>
    <row r="17" spans="1:4" x14ac:dyDescent="0.2">
      <c r="A17" t="s">
        <v>146</v>
      </c>
      <c r="B17">
        <v>81700028</v>
      </c>
      <c r="C17">
        <v>100000</v>
      </c>
      <c r="D17">
        <v>3260</v>
      </c>
    </row>
    <row r="18" spans="1:4" x14ac:dyDescent="0.2">
      <c r="A18" t="s">
        <v>159</v>
      </c>
      <c r="B18">
        <v>84903841</v>
      </c>
      <c r="C18">
        <v>120000</v>
      </c>
      <c r="D18">
        <v>3450</v>
      </c>
    </row>
    <row r="19" spans="1:4" x14ac:dyDescent="0.2">
      <c r="A19" t="s">
        <v>53</v>
      </c>
      <c r="B19">
        <v>80258402</v>
      </c>
      <c r="C19">
        <v>60000</v>
      </c>
      <c r="D19">
        <v>2840</v>
      </c>
    </row>
    <row r="20" spans="1:4" x14ac:dyDescent="0.2">
      <c r="A20" t="s">
        <v>55</v>
      </c>
      <c r="B20">
        <v>2568490</v>
      </c>
      <c r="C20">
        <v>9000</v>
      </c>
      <c r="D20">
        <v>11190</v>
      </c>
    </row>
    <row r="21" spans="1:4" x14ac:dyDescent="0.2">
      <c r="A21" t="s">
        <v>58</v>
      </c>
      <c r="B21">
        <v>84983187</v>
      </c>
      <c r="C21">
        <v>200000</v>
      </c>
      <c r="D21">
        <v>3420</v>
      </c>
    </row>
    <row r="22" spans="1:4" x14ac:dyDescent="0.2">
      <c r="A22" t="s">
        <v>175</v>
      </c>
      <c r="B22">
        <v>84075000</v>
      </c>
      <c r="C22">
        <v>30000</v>
      </c>
      <c r="D22">
        <v>2720</v>
      </c>
    </row>
    <row r="23" spans="1:4" x14ac:dyDescent="0.2">
      <c r="A23" t="s">
        <v>63</v>
      </c>
      <c r="B23">
        <v>79503733</v>
      </c>
      <c r="C23">
        <v>245000</v>
      </c>
      <c r="D23">
        <v>2150</v>
      </c>
    </row>
    <row r="24" spans="1:4" x14ac:dyDescent="0.2">
      <c r="A24" t="s">
        <v>66</v>
      </c>
      <c r="B24">
        <v>5817241</v>
      </c>
      <c r="C24">
        <v>27000</v>
      </c>
      <c r="D24">
        <v>9580</v>
      </c>
    </row>
    <row r="25" spans="1:4" x14ac:dyDescent="0.2">
      <c r="A25" t="s">
        <v>152</v>
      </c>
      <c r="B25">
        <v>80981198</v>
      </c>
      <c r="C25">
        <v>210000</v>
      </c>
      <c r="D25">
        <v>1710</v>
      </c>
    </row>
    <row r="26" spans="1:4" x14ac:dyDescent="0.2">
      <c r="A26" t="s">
        <v>69</v>
      </c>
      <c r="B26">
        <v>84106135</v>
      </c>
      <c r="C26">
        <v>20000</v>
      </c>
      <c r="D26">
        <v>12600</v>
      </c>
    </row>
    <row r="27" spans="1:4" x14ac:dyDescent="0.2">
      <c r="A27" t="s">
        <v>72</v>
      </c>
      <c r="B27">
        <v>6032337</v>
      </c>
      <c r="C27">
        <v>110000</v>
      </c>
      <c r="D27">
        <v>8350</v>
      </c>
    </row>
    <row r="28" spans="1:4" x14ac:dyDescent="0.2">
      <c r="A28" t="s">
        <v>74</v>
      </c>
      <c r="B28">
        <v>80946627</v>
      </c>
      <c r="C28">
        <v>50000</v>
      </c>
      <c r="D28">
        <v>4200</v>
      </c>
    </row>
    <row r="29" spans="1:4" x14ac:dyDescent="0.2">
      <c r="A29" t="s">
        <v>149</v>
      </c>
      <c r="B29">
        <v>80891253</v>
      </c>
      <c r="C29">
        <v>120000</v>
      </c>
      <c r="D29">
        <v>5200</v>
      </c>
    </row>
    <row r="30" spans="1:4" x14ac:dyDescent="0.2">
      <c r="A30" t="s">
        <v>142</v>
      </c>
      <c r="B30">
        <v>79725892</v>
      </c>
      <c r="C30">
        <v>29598.75</v>
      </c>
      <c r="D30">
        <v>16111</v>
      </c>
    </row>
    <row r="31" spans="1:4" x14ac:dyDescent="0.2">
      <c r="A31" t="s">
        <v>85</v>
      </c>
      <c r="B31">
        <v>80023200</v>
      </c>
      <c r="C31">
        <v>630000</v>
      </c>
      <c r="D31">
        <v>2610</v>
      </c>
    </row>
    <row r="32" spans="1:4" x14ac:dyDescent="0.2">
      <c r="A32" t="s">
        <v>86</v>
      </c>
      <c r="B32">
        <v>79858744</v>
      </c>
      <c r="C32">
        <v>30000</v>
      </c>
      <c r="D32">
        <v>13500</v>
      </c>
    </row>
    <row r="33" spans="1:4" x14ac:dyDescent="0.2">
      <c r="A33" t="s">
        <v>177</v>
      </c>
      <c r="B33">
        <v>85415786</v>
      </c>
      <c r="C33">
        <v>0</v>
      </c>
      <c r="D33">
        <v>0</v>
      </c>
    </row>
    <row r="34" spans="1:4" x14ac:dyDescent="0.2">
      <c r="A34" t="s">
        <v>184</v>
      </c>
      <c r="B34">
        <v>84088544</v>
      </c>
      <c r="C34">
        <v>20000</v>
      </c>
      <c r="D34">
        <v>3920</v>
      </c>
    </row>
    <row r="35" spans="1:4" x14ac:dyDescent="0.2">
      <c r="A35" t="s">
        <v>78</v>
      </c>
      <c r="B35">
        <v>81745218</v>
      </c>
      <c r="C35">
        <v>15000</v>
      </c>
      <c r="D35">
        <v>7300</v>
      </c>
    </row>
    <row r="36" spans="1:4" x14ac:dyDescent="0.2">
      <c r="A36" t="s">
        <v>185</v>
      </c>
      <c r="B36">
        <v>84495972</v>
      </c>
      <c r="C36">
        <v>25000</v>
      </c>
      <c r="D36">
        <v>8580</v>
      </c>
    </row>
    <row r="37" spans="1:4" x14ac:dyDescent="0.2">
      <c r="A37" t="s">
        <v>89</v>
      </c>
      <c r="B37">
        <v>80009763</v>
      </c>
      <c r="C37">
        <v>280000</v>
      </c>
      <c r="D37">
        <v>1490</v>
      </c>
    </row>
    <row r="38" spans="1:4" x14ac:dyDescent="0.2">
      <c r="A38" t="s">
        <v>91</v>
      </c>
      <c r="B38">
        <v>81700648</v>
      </c>
      <c r="C38">
        <v>180000</v>
      </c>
      <c r="D38">
        <v>970</v>
      </c>
    </row>
    <row r="39" spans="1:4" x14ac:dyDescent="0.2">
      <c r="A39" t="s">
        <v>96</v>
      </c>
      <c r="B39">
        <v>79666004</v>
      </c>
      <c r="C39">
        <v>45000</v>
      </c>
      <c r="D39">
        <v>3750</v>
      </c>
    </row>
    <row r="40" spans="1:4" x14ac:dyDescent="0.2">
      <c r="A40" t="s">
        <v>193</v>
      </c>
      <c r="B40">
        <v>79292163</v>
      </c>
      <c r="C40">
        <v>30000</v>
      </c>
      <c r="D40">
        <v>2410</v>
      </c>
    </row>
    <row r="41" spans="1:4" x14ac:dyDescent="0.2">
      <c r="A41" t="s">
        <v>194</v>
      </c>
      <c r="B41">
        <v>79546696</v>
      </c>
      <c r="C41">
        <v>200000</v>
      </c>
      <c r="D41">
        <v>2210</v>
      </c>
    </row>
    <row r="42" spans="1:4" x14ac:dyDescent="0.2">
      <c r="A42" t="s">
        <v>101</v>
      </c>
      <c r="B42">
        <v>79263694</v>
      </c>
      <c r="C42">
        <v>320000</v>
      </c>
      <c r="D42">
        <v>2880</v>
      </c>
    </row>
    <row r="43" spans="1:4" x14ac:dyDescent="0.2">
      <c r="A43" t="s">
        <v>158</v>
      </c>
      <c r="B43">
        <v>81726620</v>
      </c>
      <c r="C43">
        <v>60000</v>
      </c>
      <c r="D43">
        <v>2220</v>
      </c>
    </row>
    <row r="44" spans="1:4" x14ac:dyDescent="0.2">
      <c r="A44" t="s">
        <v>178</v>
      </c>
      <c r="B44">
        <v>85360345</v>
      </c>
      <c r="C44">
        <v>100000</v>
      </c>
      <c r="D44">
        <v>1070</v>
      </c>
    </row>
    <row r="45" spans="1:4" x14ac:dyDescent="0.2">
      <c r="A45" t="s">
        <v>139</v>
      </c>
      <c r="B45">
        <v>80906145</v>
      </c>
      <c r="C45">
        <v>5000</v>
      </c>
      <c r="D45">
        <v>1830</v>
      </c>
    </row>
    <row r="46" spans="1:4" x14ac:dyDescent="0.2">
      <c r="A46" t="s">
        <v>102</v>
      </c>
      <c r="B46">
        <v>80223803</v>
      </c>
      <c r="C46">
        <v>80000</v>
      </c>
      <c r="D46">
        <v>1490</v>
      </c>
    </row>
    <row r="47" spans="1:4" x14ac:dyDescent="0.2">
      <c r="A47" t="s">
        <v>104</v>
      </c>
      <c r="B47">
        <v>79642849</v>
      </c>
      <c r="C47">
        <v>450000</v>
      </c>
      <c r="D47">
        <v>1700</v>
      </c>
    </row>
    <row r="48" spans="1:4" x14ac:dyDescent="0.2">
      <c r="A48" t="s">
        <v>106</v>
      </c>
      <c r="B48">
        <v>79677375</v>
      </c>
      <c r="C48">
        <v>390000</v>
      </c>
      <c r="D48">
        <v>1640</v>
      </c>
    </row>
    <row r="49" spans="1:4" x14ac:dyDescent="0.2">
      <c r="A49" t="s">
        <v>108</v>
      </c>
      <c r="B49">
        <v>6070174</v>
      </c>
      <c r="C49">
        <v>10000</v>
      </c>
      <c r="D49">
        <v>2000</v>
      </c>
    </row>
    <row r="50" spans="1:4" x14ac:dyDescent="0.2">
      <c r="A50" t="s">
        <v>181</v>
      </c>
      <c r="B50">
        <v>81754438</v>
      </c>
      <c r="C50">
        <v>40000</v>
      </c>
      <c r="D50">
        <v>3520</v>
      </c>
    </row>
    <row r="51" spans="1:4" x14ac:dyDescent="0.2">
      <c r="A51" t="s">
        <v>112</v>
      </c>
      <c r="B51">
        <v>6103188</v>
      </c>
      <c r="C51">
        <v>80000</v>
      </c>
      <c r="D51">
        <v>5500</v>
      </c>
    </row>
    <row r="52" spans="1:4" x14ac:dyDescent="0.2">
      <c r="A52" t="s">
        <v>140</v>
      </c>
      <c r="B52">
        <v>81697329</v>
      </c>
      <c r="C52">
        <v>990000</v>
      </c>
      <c r="D52">
        <v>2260</v>
      </c>
    </row>
    <row r="53" spans="1:4" x14ac:dyDescent="0.2">
      <c r="A53" t="s">
        <v>117</v>
      </c>
      <c r="B53">
        <v>80049080</v>
      </c>
      <c r="C53">
        <v>0</v>
      </c>
      <c r="D53">
        <v>410</v>
      </c>
    </row>
    <row r="54" spans="1:4" x14ac:dyDescent="0.2">
      <c r="A54" t="s">
        <v>120</v>
      </c>
      <c r="B54">
        <v>80007965</v>
      </c>
      <c r="C54">
        <v>200000</v>
      </c>
      <c r="D54">
        <v>6290</v>
      </c>
    </row>
    <row r="55" spans="1:4" x14ac:dyDescent="0.2">
      <c r="A55" t="s">
        <v>195</v>
      </c>
      <c r="B55">
        <v>81727287</v>
      </c>
      <c r="C55">
        <v>110000</v>
      </c>
      <c r="D55">
        <v>7950</v>
      </c>
    </row>
    <row r="56" spans="1:4" x14ac:dyDescent="0.2">
      <c r="A56" t="s">
        <v>122</v>
      </c>
      <c r="B56">
        <v>1959666</v>
      </c>
      <c r="C56">
        <v>1360000</v>
      </c>
      <c r="D56">
        <v>2130</v>
      </c>
    </row>
    <row r="57" spans="1:4" x14ac:dyDescent="0.2">
      <c r="A57" t="s">
        <v>124</v>
      </c>
      <c r="B57">
        <v>5621207</v>
      </c>
      <c r="C57">
        <v>70000</v>
      </c>
      <c r="D57">
        <v>1700</v>
      </c>
    </row>
    <row r="58" spans="1:4" x14ac:dyDescent="0.2">
      <c r="A58" t="s">
        <v>126</v>
      </c>
      <c r="B58">
        <v>6029433</v>
      </c>
      <c r="C58">
        <v>50000</v>
      </c>
      <c r="D58">
        <v>1710</v>
      </c>
    </row>
    <row r="59" spans="1:4" x14ac:dyDescent="0.2">
      <c r="A59" t="s">
        <v>154</v>
      </c>
      <c r="B59">
        <v>81749442</v>
      </c>
      <c r="C59">
        <v>40000</v>
      </c>
      <c r="D59">
        <v>7950</v>
      </c>
    </row>
    <row r="60" spans="1:4" x14ac:dyDescent="0.2">
      <c r="A60" t="s">
        <v>128</v>
      </c>
      <c r="B60">
        <v>80189974</v>
      </c>
      <c r="C60">
        <v>120000</v>
      </c>
      <c r="D60"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PL_2017.11.08</vt:lpstr>
      <vt:lpstr>Лист2</vt:lpstr>
      <vt:lpstr>Лист3</vt:lpstr>
      <vt:lpstr>PL_2017.11.08!Область_печати</vt:lpstr>
    </vt:vector>
  </TitlesOfParts>
  <Company>Bayer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Smolyarenko</dc:creator>
  <cp:lastModifiedBy>Syngenta</cp:lastModifiedBy>
  <cp:lastPrinted>2016-10-07T15:26:14Z</cp:lastPrinted>
  <dcterms:created xsi:type="dcterms:W3CDTF">2014-02-28T16:46:19Z</dcterms:created>
  <dcterms:modified xsi:type="dcterms:W3CDTF">2018-11-14T08:36:19Z</dcterms:modified>
</cp:coreProperties>
</file>